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7"/>
  </bookViews>
  <sheets>
    <sheet name="Тит.лист" sheetId="1" r:id="rId1"/>
    <sheet name="Сведения" sheetId="2" r:id="rId2"/>
    <sheet name="Таблица1" sheetId="3" r:id="rId3"/>
    <sheet name="Таблица2" sheetId="4" r:id="rId4"/>
    <sheet name="Таблица3" sheetId="5" r:id="rId5"/>
    <sheet name="Таблица4" sheetId="6" r:id="rId6"/>
    <sheet name="Таблица5" sheetId="7" r:id="rId7"/>
    <sheet name="Расчеты (обоснования)" sheetId="8" r:id="rId8"/>
  </sheets>
  <definedNames/>
  <calcPr fullCalcOnLoad="1"/>
</workbook>
</file>

<file path=xl/sharedStrings.xml><?xml version="1.0" encoding="utf-8"?>
<sst xmlns="http://schemas.openxmlformats.org/spreadsheetml/2006/main" count="442" uniqueCount="274">
  <si>
    <t>СОГЛАСОВАНО:</t>
  </si>
  <si>
    <t>УТВЕРЖДАЮ:</t>
  </si>
  <si>
    <t>И.о. начальника управления образования</t>
  </si>
  <si>
    <t>(наименование должности лица,</t>
  </si>
  <si>
    <t>согласующего документ)</t>
  </si>
  <si>
    <t>утверждающего документ)</t>
  </si>
  <si>
    <t>(подпись)      (расшифровка подписи)</t>
  </si>
  <si>
    <t>"__" _______________ 20__ г.</t>
  </si>
  <si>
    <t>ПЛАН</t>
  </si>
  <si>
    <t>финансово-хозяйственной деятельности</t>
  </si>
  <si>
    <t>Дата составления документа</t>
  </si>
  <si>
    <t>Наименование муниципального учреждения</t>
  </si>
  <si>
    <t>ИНН/КПП</t>
  </si>
  <si>
    <t>Наименование органа, осуществляющего функции и полномочия учредителя</t>
  </si>
  <si>
    <t>Управление образования администрации Боградского района</t>
  </si>
  <si>
    <t>Адрес фактического места нахождения учреждения</t>
  </si>
  <si>
    <t>Код учреждения по Реестру участников бюджетного процесса, а также юридических лиц, не являющихся участниками бюджетного процесса</t>
  </si>
  <si>
    <t>Единицы измерения</t>
  </si>
  <si>
    <t>рубль</t>
  </si>
  <si>
    <t xml:space="preserve">                                                                                    </t>
  </si>
  <si>
    <t>Раздел I. СВЕДЕНИЯ О ДЕЯТЕЛЬНОСТИ</t>
  </si>
  <si>
    <t>МУНИЦИПАЛЬНОГО УЧРЕЖДЕНИЯ</t>
  </si>
  <si>
    <t>1.1. Цели деятельности муниципального учреждения</t>
  </si>
  <si>
    <t>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</si>
  <si>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1.2. Виды деятельности муниципального учреждения</t>
  </si>
  <si>
    <t>Образовательная деятельность в соответствии с полученной лицензией (разрешением).</t>
  </si>
  <si>
    <t>1.3. Перечень услуг (работ), относящихся к основным видам деятельности учреждения, предоставление которых для физических и юридических лиц осуществляется в основном за плату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</si>
  <si>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Образовательные услуги (спецпредметы, репетиторство, семинары, различные курсы, факультативы, допрофессиональное образование);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</si>
  <si>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Развивающие услуги (студии, кружки, концертная деятельность, клубы по интересам и др.)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</si>
  <si>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Спортивно-оздоровительные услуги (секции, группы здоровья, публичные спортивные мероприятия и др.)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</si>
  <si>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Сдача имущества в аренду.</t>
    </r>
  </si>
  <si>
    <t>Раздел II. ФИНАНСОВЫЕ ПАРАМЕТРЫ</t>
  </si>
  <si>
    <t>ДЕЯТЕЛЬНОСТИ УЧРЕЖДЕНИЯ</t>
  </si>
  <si>
    <t>Таблица 1</t>
  </si>
  <si>
    <t>Показатели финансового состояния учреждения</t>
  </si>
  <si>
    <t>Наименование показателя</t>
  </si>
  <si>
    <t>I. Нефинансовые активы, всего</t>
  </si>
  <si>
    <t>из них</t>
  </si>
  <si>
    <t>1.1. Общая балансовая стоимость недвижимого муниципального имущества, всего</t>
  </si>
  <si>
    <t>в том числе</t>
  </si>
  <si>
    <t>1.1.1. Стоимость недвижимого имущества, закрепленного собственником имущества за муниципальным учреждением на праве оперативного управления</t>
  </si>
  <si>
    <t>1.1.2. Стоимость недвижимого имущества, приобретенного муниципальным учреждением за счет выделенных собственником имущества учреждения средств</t>
  </si>
  <si>
    <t>1.1.3. Стоимость недвижимого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</si>
  <si>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</si>
  <si>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</si>
  <si>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</si>
  <si>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Стоимость движимого имущества, приобретенного учреждением за счет доходов, полученных от платной и иной приносящей доход деятельности</t>
  </si>
  <si>
    <t>1.2.3. Остаточная стоимость особо ценного движимого имущества</t>
  </si>
  <si>
    <t>II. Финансовые активы, всего</t>
  </si>
  <si>
    <t>2.1. Денежные средства учреждения</t>
  </si>
  <si>
    <t>2.2. Дебиторская задолженность по доходам</t>
  </si>
  <si>
    <t>2.3. Дебиторская задолженность по расходам</t>
  </si>
  <si>
    <t>III. Обязательства, всего</t>
  </si>
  <si>
    <t>3.1. Долговые обязательства</t>
  </si>
  <si>
    <t>3.2. Кредиторская задолженность</t>
  </si>
  <si>
    <t>3.2.1. Кредиторская задолженность по принятым обязательствам за счет средств бюджета муниципального образования, всего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</si>
  <si>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</si>
  <si>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</si>
  <si>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</si>
  <si>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из них по расходам на оплату коммунальных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</si>
  <si>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</si>
  <si>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</si>
  <si>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</t>
  </si>
  <si>
    <t>3.2.3. Просроченная кредиторская задолженность, всего</t>
  </si>
  <si>
    <t>Таблица 2</t>
  </si>
  <si>
    <t>Показатели</t>
  </si>
  <si>
    <t>по поступлениям и выплатам муниципального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</si>
  <si>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</si>
  <si>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</si>
  <si>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</si>
  <si>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</si>
  <si>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</si>
  <si>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 (субсидии на иные цели)</t>
  </si>
  <si>
    <t>субсидии на осуществление капитальных вложении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</si>
  <si>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</si>
  <si>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</si>
  <si>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Поступления от доходов, всего</t>
  </si>
  <si>
    <t>х</t>
  </si>
  <si>
    <t>1.1. Доходы от собственности</t>
  </si>
  <si>
    <t>1.2. Доходы от оказания услуг, работ</t>
  </si>
  <si>
    <t>1.3. Доходы от штрафов, пеней, иных сумм принудительного изъятия</t>
  </si>
  <si>
    <t>1.4. Безвозмездные поступления от наднациональных организаций, правительств иностранных государств, международных финансовых организаций</t>
  </si>
  <si>
    <t>1.5. Иные субсидии, предоставленные из бюджета</t>
  </si>
  <si>
    <t>1.6. Прочие доходы</t>
  </si>
  <si>
    <t>1.7. Доходы от операций с активами</t>
  </si>
  <si>
    <t>2. Выплаты по расходам, всего</t>
  </si>
  <si>
    <t>2.1. Выплаты персоналу всего</t>
  </si>
  <si>
    <t>из них:</t>
  </si>
  <si>
    <t>оплата труда и начисления на выплаты по оплате труда</t>
  </si>
  <si>
    <t>иные выплаты персоналу учреждений</t>
  </si>
  <si>
    <t>2.2. Социальные и иные выплаты населению, всего</t>
  </si>
  <si>
    <t>2.3. Уплата налогов, сборов и иных платежей, всего</t>
  </si>
  <si>
    <t>налог на имущество организаций</t>
  </si>
  <si>
    <t>земельный налог</t>
  </si>
  <si>
    <t>транспортный налог</t>
  </si>
  <si>
    <t>прочие налоги и сборы</t>
  </si>
  <si>
    <t>уплата иных платежей</t>
  </si>
  <si>
    <t>2.4. Безвозмездные перечисления организациям</t>
  </si>
  <si>
    <t>2.5. Прочие расходы (кроме расходов на закупку товаров, работ, услуг)</t>
  </si>
  <si>
    <t>2.6. Расходы на закупку товаров, работ, услуг, всего</t>
  </si>
  <si>
    <t>из них: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</si>
  <si>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</si>
  <si>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</si>
  <si>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</si>
  <si>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</si>
  <si>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приобретение ТМЦ</t>
  </si>
  <si>
    <t>приобретение основных средств</t>
  </si>
  <si>
    <t>прочие закупки</t>
  </si>
  <si>
    <t>3. Поступление финансовых активов, всего</t>
  </si>
  <si>
    <t>в том числе:</t>
  </si>
  <si>
    <t>3.1. Увеличение остатков средств</t>
  </si>
  <si>
    <t>3.2. Прочие поступления</t>
  </si>
  <si>
    <t>4. Выбытие финансовых активов, всего</t>
  </si>
  <si>
    <t>4.1. Уменьшение остатков средств</t>
  </si>
  <si>
    <t>4.2. Прочие выбытия</t>
  </si>
  <si>
    <t>5. Остаток средств на начало года</t>
  </si>
  <si>
    <t>6. Остаток средств на конец года</t>
  </si>
  <si>
    <t>Таблица 3</t>
  </si>
  <si>
    <t>выплат по расходам на закупку товаров, работ, услуг</t>
  </si>
  <si>
    <t>Год начала закупки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</si>
  <si>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</si>
  <si>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</si>
  <si>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</si>
  <si>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1-й год планового периода</t>
  </si>
  <si>
    <t>2-й год планового периода</t>
  </si>
  <si>
    <t>Выплаты по расходам на закупку товаров, работ, услуг, всего</t>
  </si>
  <si>
    <t>X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</si>
  <si>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</si>
  <si>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</si>
  <si>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Таблица 4</t>
  </si>
  <si>
    <t>Сведения</t>
  </si>
  <si>
    <t>о средствах, поступивших во временное распоряжение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</si>
  <si>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</si>
  <si>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</si>
  <si>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</si>
  <si>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</si>
  <si>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5</t>
  </si>
  <si>
    <t>Справочная информация</t>
  </si>
  <si>
    <t>Сумма, рублей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</si>
  <si>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</si>
  <si>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</si>
  <si>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</si>
  <si>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>РАСЧЕТЫ (ОБОСНОВАНИЯ)</t>
  </si>
  <si>
    <t>к плану финансово-хозяйственной деятельности</t>
  </si>
  <si>
    <t>муниципального учреждения</t>
  </si>
  <si>
    <t>1. Расчеты (обоснования) выплат персоналу (строка 210)</t>
  </si>
  <si>
    <t>Код видов расходов – 110</t>
  </si>
  <si>
    <t>Источник финансового обеспечения – республиканский бюджет Республики Хакасия</t>
  </si>
  <si>
    <t>1.1. Расчеты (обоснования) расходов на оплату труда</t>
  </si>
  <si>
    <t>Наименование расходов</t>
  </si>
  <si>
    <t>Размер в месяц</t>
  </si>
  <si>
    <t>Фонд оплаты труда в год, руб. (гр.8x 12)</t>
  </si>
  <si>
    <t>Субвенция на обеспечение государственных гарантий реализации прав на получение общедоступного и бесплатного дошкольного, обеспечения дополнительного образования детей в муниципальных общеобразовательных организациях в части расходов на оплату труда.</t>
  </si>
  <si>
    <t>Итого</t>
  </si>
  <si>
    <t>1.2. Расчеты (обоснования) выплат персоналу</t>
  </si>
  <si>
    <t>при направлении в служебные командировки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</si>
  <si>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</si>
  <si>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</si>
  <si>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</si>
  <si>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</si>
  <si>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1.3. Расчеты (обоснования) выплат персоналу по уходу</t>
  </si>
  <si>
    <t>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</si>
  <si>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</si>
  <si>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</si>
  <si>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</si>
  <si>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</t>
  </si>
  <si>
    <t>на обязательное страхование в Пенсионный фонд</t>
  </si>
  <si>
    <t>Российской Федерации, в Фонд социального страхования</t>
  </si>
  <si>
    <t>Российской Федерации, в Федеральный фонд обязательного</t>
  </si>
  <si>
    <t>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</si>
  <si>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</si>
  <si>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</si>
  <si>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</si>
  <si>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</si>
  <si>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</si>
  <si>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</si>
  <si>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</si>
  <si>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</si>
  <si>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0,__% &lt;1  &gt;</t>
  </si>
  <si>
    <t>обязательное социальное страхование от несчастных случаев на производстве и профессиональных заболеваний по ставке 0,__% &lt;1&gt;</t>
  </si>
  <si>
    <t>Страховые взносы в Федеральный фонд обязательного медицинского страхования, всего (по ставке 5,1%)</t>
  </si>
  <si>
    <t>--------------------------------</t>
  </si>
  <si>
    <t>&lt;1&gt; Указываются страховые тарифы, дифференцированные по классам профессионального риска, установленные Федеральным законом от 22 декабря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</si>
  <si>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Расчеты (обоснования) расходов на социальные и иные выплаты населению</t>
  </si>
  <si>
    <t>Код видов расходов – 313</t>
  </si>
  <si>
    <t>Источник финансового обеспечения 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</si>
  <si>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</si>
  <si>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</si>
  <si>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</si>
  <si>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>3. Расчет (обоснование) расходов на уплату налогов, сборов и иных платежей</t>
  </si>
  <si>
    <t xml:space="preserve">Код видов расходов – 850 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</si>
  <si>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</si>
  <si>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</si>
  <si>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</si>
  <si>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4. Расчет (обоснование) расходов на безвозмездные перечисления организациям</t>
  </si>
  <si>
    <t>Код видов расходов ____________________________________________________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</si>
  <si>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</si>
  <si>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</si>
  <si>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Код видов расходов –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</si>
  <si>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</si>
  <si>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</si>
  <si>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</si>
  <si>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</si>
  <si>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N п/п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</si>
  <si>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</si>
  <si>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</si>
  <si>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</si>
  <si>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</si>
  <si>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</si>
  <si>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</si>
  <si>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</si>
  <si>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Электроэнергия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</si>
  <si>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</si>
  <si>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</si>
  <si>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</si>
  <si>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</si>
  <si>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</si>
  <si>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</si>
  <si>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</si>
  <si>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</si>
  <si>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Содержание имущества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</si>
  <si>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</si>
  <si>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</si>
  <si>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</si>
  <si>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Прочие работы и услуги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</si>
  <si>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</si>
  <si>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</si>
  <si>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(гр. 2 x гр. 3)</t>
  </si>
  <si>
    <t>В рамках программы «Развитие образования»</t>
  </si>
  <si>
    <t>субсидии на финансовое обеспечение выполнения муниципального задания из бюджета муниципального образования Боградский район</t>
  </si>
  <si>
    <t>Сумма выплат по расходам на закупку товаров, работ и услуг, руб. 
(с точностью до двух знаков после запятой - 0,00)</t>
  </si>
  <si>
    <r>
      <t xml:space="preserve">Сумма, 
руб. 
</t>
    </r>
    <r>
      <rPr>
        <sz val="11"/>
        <color indexed="8"/>
        <rFont val="Times New Roman"/>
        <family val="1"/>
      </rPr>
      <t>(с точностью до двух знаков после запятой - 0,00)</t>
    </r>
  </si>
  <si>
    <t>Сумма взноса, руб.</t>
  </si>
  <si>
    <t>Источник финансового обеспечения – местный бюджет  Боградский район.</t>
  </si>
  <si>
    <t>Общая сумма выплат, руб.(гр. 3 x гр. 4)</t>
  </si>
  <si>
    <t>Индексация, %</t>
  </si>
  <si>
    <t>1.4. Общая балансовая стоимость недвижимого имущества 
(на дату составления плана)</t>
  </si>
  <si>
    <t>1.5. Общая балансовая стоимость движимого муниципального имущества 
(на дату составления плана)</t>
  </si>
  <si>
    <t>Сумма, 
рублей</t>
  </si>
  <si>
    <t>010</t>
  </si>
  <si>
    <t>020</t>
  </si>
  <si>
    <t>030</t>
  </si>
  <si>
    <t>040</t>
  </si>
  <si>
    <t>в том числе:
по ставке 22,0% (+ 6% по истопникам)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</si>
  <si>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</si>
  <si>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1.1</t>
  </si>
  <si>
    <t>1.2</t>
  </si>
  <si>
    <t>1.3</t>
  </si>
  <si>
    <t>2.1</t>
  </si>
  <si>
    <t>2.2</t>
  </si>
  <si>
    <t>2.3</t>
  </si>
  <si>
    <t>2.4</t>
  </si>
  <si>
    <t>2.5</t>
  </si>
  <si>
    <t>А.В. Торопова</t>
  </si>
  <si>
    <t>ГСМ и уголь</t>
  </si>
  <si>
    <t>Абонентская плата</t>
  </si>
  <si>
    <t>Х</t>
  </si>
  <si>
    <t>Водоснабжение</t>
  </si>
  <si>
    <t>Муниципальное бюджетное общеобразовательное учреждение «Сарагашская средняя общеобразовательная школа»</t>
  </si>
  <si>
    <t>1907000580 / 190701001</t>
  </si>
  <si>
    <t>Республика Хакасия, Боградский района, село Сарагаш, улица Советская, дом 4.</t>
  </si>
  <si>
    <t>U6897</t>
  </si>
  <si>
    <t>МБОУ «Сарагашская сош»</t>
  </si>
  <si>
    <t>Пособие по уходу за ребенком до 1,5 лет</t>
  </si>
  <si>
    <t>на 2019 год</t>
  </si>
  <si>
    <t>(на 2019 год и плановый период 2020 и 2021 годов)</t>
  </si>
  <si>
    <t>на 01 января 2019 г.</t>
  </si>
  <si>
    <t>учреждения на 2019 год и плановый период</t>
  </si>
  <si>
    <t>2020 и 2021 годов</t>
  </si>
  <si>
    <t>на 2019 г. очередной финансовый год</t>
  </si>
  <si>
    <t xml:space="preserve">на 2020 г. </t>
  </si>
  <si>
    <t xml:space="preserve">на 2021 г. </t>
  </si>
  <si>
    <t>учреждения на 2019 г.</t>
  </si>
  <si>
    <t>Приобретение учебников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</si>
</sst>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Symbol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top"/>
    </xf>
    <xf numFmtId="0" fontId="49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3" fontId="43" fillId="33" borderId="10" xfId="58" applyFont="1" applyFill="1" applyBorder="1" applyAlignment="1">
      <alignment horizontal="right" vertical="center" wrapText="1"/>
    </xf>
    <xf numFmtId="43" fontId="43" fillId="33" borderId="10" xfId="58" applyFont="1" applyFill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43" fontId="43" fillId="0" borderId="10" xfId="58" applyFont="1" applyBorder="1" applyAlignment="1">
      <alignment horizontal="right" vertical="center" wrapText="1"/>
    </xf>
    <xf numFmtId="0" fontId="43" fillId="0" borderId="12" xfId="0" applyFont="1" applyBorder="1" applyAlignment="1">
      <alignment vertical="center" wrapText="1"/>
    </xf>
    <xf numFmtId="43" fontId="43" fillId="33" borderId="12" xfId="58" applyFont="1" applyFill="1" applyBorder="1" applyAlignment="1">
      <alignment horizontal="right" vertical="center" wrapText="1"/>
    </xf>
    <xf numFmtId="43" fontId="43" fillId="33" borderId="12" xfId="58" applyFont="1" applyFill="1" applyBorder="1" applyAlignment="1">
      <alignment vertical="center" wrapText="1"/>
    </xf>
    <xf numFmtId="43" fontId="43" fillId="0" borderId="12" xfId="58" applyFont="1" applyBorder="1" applyAlignment="1">
      <alignment horizontal="right" vertical="center" wrapText="1"/>
    </xf>
    <xf numFmtId="43" fontId="43" fillId="0" borderId="12" xfId="58" applyFont="1" applyBorder="1" applyAlignment="1">
      <alignment vertical="center" wrapText="1"/>
    </xf>
    <xf numFmtId="2" fontId="43" fillId="33" borderId="10" xfId="0" applyNumberFormat="1" applyFont="1" applyFill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left" vertical="top" wrapText="1"/>
    </xf>
    <xf numFmtId="0" fontId="43" fillId="0" borderId="13" xfId="0" applyFont="1" applyBorder="1" applyAlignment="1">
      <alignment horizontal="left" wrapText="1"/>
    </xf>
    <xf numFmtId="14" fontId="43" fillId="0" borderId="11" xfId="0" applyNumberFormat="1" applyFont="1" applyBorder="1" applyAlignment="1">
      <alignment horizontal="left" wrapText="1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3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4"/>
  <sheetViews>
    <sheetView view="pageLayout" zoomScale="0" zoomScaleSheetLayoutView="100" zoomScalePageLayoutView="0" workbookViewId="0" topLeftCell="A8">
      <selection activeCell="C16" sqref="C16"/>
    </sheetView>
  </sheetViews>
  <sheetFormatPr defaultColWidth="9.140625" defaultRowHeight="15"/>
  <cols>
    <col min="1" max="1" width="41.28125" style="0" customWidth="1"/>
    <col min="2" max="2" width="6.8515625" style="0" customWidth="1"/>
    <col min="3" max="3" width="38.7109375" style="0" customWidth="1"/>
  </cols>
  <sheetData>
    <row r="1" spans="1:3" ht="15.75" customHeight="1">
      <c r="A1" s="51" t="s">
        <v>0</v>
      </c>
      <c r="B1" s="51"/>
      <c r="C1" s="51" t="s">
        <v>1</v>
      </c>
    </row>
    <row r="2" spans="1:3" ht="15.75" customHeight="1">
      <c r="A2" s="51"/>
      <c r="B2" s="61"/>
      <c r="C2" s="62"/>
    </row>
    <row r="3" spans="1:3" ht="31.5">
      <c r="A3" s="52" t="s">
        <v>2</v>
      </c>
      <c r="B3" s="61"/>
      <c r="C3" s="63"/>
    </row>
    <row r="4" spans="1:3" ht="15" customHeight="1">
      <c r="A4" s="29" t="s">
        <v>3</v>
      </c>
      <c r="B4" s="60"/>
      <c r="C4" s="29" t="s">
        <v>3</v>
      </c>
    </row>
    <row r="5" spans="1:3" ht="15" customHeight="1">
      <c r="A5" s="29" t="s">
        <v>4</v>
      </c>
      <c r="B5" s="60"/>
      <c r="C5" s="29" t="s">
        <v>5</v>
      </c>
    </row>
    <row r="6" spans="1:3" ht="39" customHeight="1">
      <c r="A6" s="30" t="s">
        <v>253</v>
      </c>
      <c r="B6" s="51"/>
      <c r="C6" s="53"/>
    </row>
    <row r="7" spans="1:3" ht="15" customHeight="1">
      <c r="A7" s="29" t="s">
        <v>6</v>
      </c>
      <c r="B7" s="29"/>
      <c r="C7" s="29" t="s">
        <v>6</v>
      </c>
    </row>
    <row r="8" spans="1:3" ht="15.75" customHeight="1">
      <c r="A8" s="51" t="s">
        <v>7</v>
      </c>
      <c r="B8" s="51"/>
      <c r="C8" s="51" t="s">
        <v>7</v>
      </c>
    </row>
    <row r="9" ht="15.75">
      <c r="A9" s="31"/>
    </row>
    <row r="10" ht="15.75">
      <c r="A10" s="1"/>
    </row>
    <row r="11" ht="15.75">
      <c r="B11" s="1" t="s">
        <v>8</v>
      </c>
    </row>
    <row r="12" ht="15.75">
      <c r="B12" s="1" t="s">
        <v>9</v>
      </c>
    </row>
    <row r="13" ht="15.75">
      <c r="B13" s="1" t="s">
        <v>264</v>
      </c>
    </row>
    <row r="14" ht="30.75" customHeight="1">
      <c r="B14" s="27" t="s">
        <v>265</v>
      </c>
    </row>
    <row r="15" spans="1:3" ht="15.75">
      <c r="A15" s="48" t="s">
        <v>10</v>
      </c>
      <c r="C15" s="50">
        <v>43474</v>
      </c>
    </row>
    <row r="16" spans="1:3" ht="63">
      <c r="A16" s="48" t="s">
        <v>11</v>
      </c>
      <c r="C16" s="55" t="s">
        <v>258</v>
      </c>
    </row>
    <row r="17" spans="1:3" ht="15.75">
      <c r="A17" s="48" t="s">
        <v>12</v>
      </c>
      <c r="C17" s="49" t="s">
        <v>259</v>
      </c>
    </row>
    <row r="18" spans="1:3" ht="47.25">
      <c r="A18" s="48" t="s">
        <v>13</v>
      </c>
      <c r="C18" s="49" t="s">
        <v>14</v>
      </c>
    </row>
    <row r="19" spans="1:3" ht="47.25">
      <c r="A19" s="48" t="s">
        <v>15</v>
      </c>
      <c r="C19" s="49" t="s">
        <v>260</v>
      </c>
    </row>
    <row r="20" spans="1:3" ht="63">
      <c r="A20" s="48" t="s">
        <v>16</v>
      </c>
      <c r="C20" s="49" t="s">
        <v>261</v>
      </c>
    </row>
    <row r="21" spans="1:3" ht="15.75">
      <c r="A21" s="48" t="s">
        <v>17</v>
      </c>
      <c r="C21" s="49" t="s">
        <v>18</v>
      </c>
    </row>
    <row r="22" ht="15.75">
      <c r="A22" s="2" t="s">
        <v>19</v>
      </c>
    </row>
    <row r="33" ht="15.75">
      <c r="A33" s="1"/>
    </row>
    <row r="34" ht="15.75">
      <c r="A34" s="2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31.5" customHeight="1">
      <c r="A40" s="1"/>
    </row>
    <row r="41" ht="16.5" customHeight="1">
      <c r="A41" s="1"/>
    </row>
    <row r="194" ht="15.75">
      <c r="A194" s="2"/>
    </row>
    <row r="199" ht="46.5" customHeight="1"/>
    <row r="207" ht="46.5" customHeight="1"/>
    <row r="214" ht="46.5" customHeight="1"/>
    <row r="223" ht="62.25" customHeight="1"/>
    <row r="230" ht="46.5" customHeight="1"/>
    <row r="237" ht="46.5" customHeight="1"/>
    <row r="244" ht="30.75" customHeight="1"/>
  </sheetData>
  <sheetProtection/>
  <mergeCells count="3">
    <mergeCell ref="B4:B5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view="pageLayout" zoomScale="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4.00390625" style="0" customWidth="1"/>
    <col min="2" max="2" width="53.421875" style="0" customWidth="1"/>
  </cols>
  <sheetData>
    <row r="1" spans="1:2" ht="15.75">
      <c r="A1" s="65" t="s">
        <v>20</v>
      </c>
      <c r="B1" s="65"/>
    </row>
    <row r="2" spans="1:2" ht="15.75">
      <c r="A2" s="66" t="s">
        <v>21</v>
      </c>
      <c r="B2" s="66"/>
    </row>
    <row r="3" spans="1:2" ht="94.5">
      <c r="A3" s="8" t="s">
        <v>22</v>
      </c>
      <c r="B3" s="12" t="s">
        <v>23</v>
      </c>
    </row>
    <row r="4" spans="1:2" ht="31.5">
      <c r="A4" s="8" t="s">
        <v>24</v>
      </c>
      <c r="B4" s="12" t="s">
        <v>25</v>
      </c>
    </row>
    <row r="5" spans="1:2" ht="47.25">
      <c r="A5" s="64" t="s">
        <v>26</v>
      </c>
      <c r="B5" s="28" t="s">
        <v>27</v>
      </c>
    </row>
    <row r="6" spans="1:2" ht="47.25">
      <c r="A6" s="64"/>
      <c r="B6" s="28" t="s">
        <v>28</v>
      </c>
    </row>
    <row r="7" spans="1:2" ht="47.25">
      <c r="A7" s="64"/>
      <c r="B7" s="28" t="s">
        <v>29</v>
      </c>
    </row>
    <row r="8" spans="1:2" ht="15.75">
      <c r="A8" s="64"/>
      <c r="B8" s="28" t="s">
        <v>30</v>
      </c>
    </row>
    <row r="9" spans="1:2" ht="63">
      <c r="A9" s="8" t="s">
        <v>236</v>
      </c>
      <c r="B9" s="58">
        <f>Таблица1!B11</f>
        <v>19190384.72</v>
      </c>
    </row>
    <row r="10" spans="1:2" ht="63">
      <c r="A10" s="8" t="s">
        <v>237</v>
      </c>
      <c r="B10" s="58">
        <f>Таблица1!B17</f>
        <v>3534271.990000002</v>
      </c>
    </row>
  </sheetData>
  <sheetProtection/>
  <mergeCells count="3">
    <mergeCell ref="A5:A8"/>
    <mergeCell ref="A1:B1"/>
    <mergeCell ref="A2:B2"/>
  </mergeCells>
  <printOptions/>
  <pageMargins left="0.7" right="0.531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view="pageLayout" zoomScale="0" zoomScaleSheetLayoutView="100" zoomScalePageLayoutView="0" workbookViewId="0" topLeftCell="A1">
      <selection activeCell="B54" sqref="B54"/>
    </sheetView>
  </sheetViews>
  <sheetFormatPr defaultColWidth="9.140625" defaultRowHeight="15"/>
  <cols>
    <col min="1" max="1" width="69.421875" style="0" customWidth="1"/>
    <col min="2" max="2" width="16.421875" style="0" customWidth="1"/>
  </cols>
  <sheetData>
    <row r="1" ht="15.75">
      <c r="A1" s="1" t="s">
        <v>31</v>
      </c>
    </row>
    <row r="2" ht="15.75">
      <c r="A2" s="1" t="s">
        <v>32</v>
      </c>
    </row>
    <row r="3" ht="15.75">
      <c r="A3" s="2"/>
    </row>
    <row r="4" ht="15.75">
      <c r="B4" s="1" t="s">
        <v>33</v>
      </c>
    </row>
    <row r="5" ht="15.75">
      <c r="A5" s="1" t="s">
        <v>34</v>
      </c>
    </row>
    <row r="6" ht="15.75">
      <c r="A6" s="1" t="s">
        <v>266</v>
      </c>
    </row>
    <row r="7" ht="15.75">
      <c r="A7" s="2"/>
    </row>
    <row r="8" spans="1:2" ht="31.5">
      <c r="A8" s="9" t="s">
        <v>35</v>
      </c>
      <c r="B8" s="10" t="s">
        <v>238</v>
      </c>
    </row>
    <row r="9" spans="1:2" ht="15.75">
      <c r="A9" s="9" t="s">
        <v>36</v>
      </c>
      <c r="B9" s="32">
        <v>22724656.71</v>
      </c>
    </row>
    <row r="10" spans="1:2" ht="15.75">
      <c r="A10" s="9" t="s">
        <v>37</v>
      </c>
      <c r="B10" s="32"/>
    </row>
    <row r="11" spans="1:2" ht="31.5">
      <c r="A11" s="9" t="s">
        <v>38</v>
      </c>
      <c r="B11" s="32">
        <v>19190384.72</v>
      </c>
    </row>
    <row r="12" spans="1:2" ht="15.75">
      <c r="A12" s="9" t="s">
        <v>39</v>
      </c>
      <c r="B12" s="32"/>
    </row>
    <row r="13" spans="1:2" ht="47.25">
      <c r="A13" s="9" t="s">
        <v>40</v>
      </c>
      <c r="B13" s="32">
        <v>7065412.64</v>
      </c>
    </row>
    <row r="14" spans="1:2" ht="47.25">
      <c r="A14" s="9" t="s">
        <v>41</v>
      </c>
      <c r="B14" s="32"/>
    </row>
    <row r="15" spans="1:2" ht="47.25">
      <c r="A15" s="9" t="s">
        <v>42</v>
      </c>
      <c r="B15" s="32"/>
    </row>
    <row r="16" spans="1:2" ht="31.5">
      <c r="A16" s="9" t="s">
        <v>43</v>
      </c>
      <c r="B16" s="32"/>
    </row>
    <row r="17" spans="1:2" ht="31.5">
      <c r="A17" s="9" t="s">
        <v>44</v>
      </c>
      <c r="B17" s="32">
        <f>B9-B11</f>
        <v>3534271.990000002</v>
      </c>
    </row>
    <row r="18" spans="1:2" ht="15.75">
      <c r="A18" s="9" t="s">
        <v>39</v>
      </c>
      <c r="B18" s="32"/>
    </row>
    <row r="19" spans="1:2" ht="31.5">
      <c r="A19" s="9" t="s">
        <v>45</v>
      </c>
      <c r="B19" s="32">
        <v>1135297.63</v>
      </c>
    </row>
    <row r="20" spans="1:2" ht="47.25">
      <c r="A20" s="9" t="s">
        <v>46</v>
      </c>
      <c r="B20" s="32"/>
    </row>
    <row r="21" spans="1:2" ht="15.75">
      <c r="A21" s="9" t="s">
        <v>47</v>
      </c>
      <c r="B21" s="32">
        <v>25942.57</v>
      </c>
    </row>
    <row r="22" spans="1:2" ht="15.75">
      <c r="A22" s="9" t="s">
        <v>48</v>
      </c>
      <c r="B22" s="32"/>
    </row>
    <row r="23" spans="1:2" ht="15.75">
      <c r="A23" s="9" t="s">
        <v>37</v>
      </c>
      <c r="B23" s="32"/>
    </row>
    <row r="24" spans="1:2" ht="15.75">
      <c r="A24" s="9" t="s">
        <v>49</v>
      </c>
      <c r="B24" s="32"/>
    </row>
    <row r="25" spans="1:2" ht="15.75">
      <c r="A25" s="9" t="s">
        <v>50</v>
      </c>
      <c r="B25" s="32">
        <v>4292842.73</v>
      </c>
    </row>
    <row r="26" spans="1:2" ht="15.75">
      <c r="A26" s="9" t="s">
        <v>51</v>
      </c>
      <c r="B26" s="32"/>
    </row>
    <row r="27" spans="1:2" ht="15.75">
      <c r="A27" s="9" t="s">
        <v>52</v>
      </c>
      <c r="B27" s="32"/>
    </row>
    <row r="28" spans="1:2" ht="15.75">
      <c r="A28" s="9" t="s">
        <v>37</v>
      </c>
      <c r="B28" s="32"/>
    </row>
    <row r="29" spans="1:2" ht="15.75">
      <c r="A29" s="9" t="s">
        <v>53</v>
      </c>
      <c r="B29" s="32"/>
    </row>
    <row r="30" spans="1:2" ht="15.75">
      <c r="A30" s="9" t="s">
        <v>54</v>
      </c>
      <c r="B30" s="32">
        <f>B32+B40</f>
        <v>3196405.39</v>
      </c>
    </row>
    <row r="31" spans="1:2" ht="15.75">
      <c r="A31" s="9" t="s">
        <v>39</v>
      </c>
      <c r="B31" s="32"/>
    </row>
    <row r="32" spans="1:2" ht="31.5">
      <c r="A32" s="9" t="s">
        <v>55</v>
      </c>
      <c r="B32" s="59">
        <v>3196405.39</v>
      </c>
    </row>
    <row r="33" spans="1:2" ht="15.75">
      <c r="A33" s="9" t="s">
        <v>39</v>
      </c>
      <c r="B33" s="32"/>
    </row>
    <row r="34" spans="1:2" ht="15.75">
      <c r="A34" s="9" t="s">
        <v>56</v>
      </c>
      <c r="B34" s="32">
        <v>226940.02</v>
      </c>
    </row>
    <row r="35" spans="1:2" ht="15.75">
      <c r="A35" s="9" t="s">
        <v>57</v>
      </c>
      <c r="B35" s="32">
        <v>1746170.95</v>
      </c>
    </row>
    <row r="36" spans="1:2" ht="15.75">
      <c r="A36" s="9" t="s">
        <v>58</v>
      </c>
      <c r="B36" s="32">
        <v>1030865.05</v>
      </c>
    </row>
    <row r="37" spans="1:2" ht="15.75">
      <c r="A37" s="9" t="s">
        <v>59</v>
      </c>
      <c r="B37" s="32">
        <v>165348.25</v>
      </c>
    </row>
    <row r="38" spans="1:2" ht="15.75">
      <c r="A38" s="9" t="s">
        <v>60</v>
      </c>
      <c r="B38" s="32"/>
    </row>
    <row r="39" spans="1:2" ht="15.75">
      <c r="A39" s="9" t="s">
        <v>61</v>
      </c>
      <c r="B39" s="32">
        <v>27081.12</v>
      </c>
    </row>
    <row r="40" spans="1:2" ht="47.25">
      <c r="A40" s="9" t="s">
        <v>62</v>
      </c>
      <c r="B40" s="32"/>
    </row>
    <row r="41" spans="1:2" ht="15.75">
      <c r="A41" s="9" t="s">
        <v>39</v>
      </c>
      <c r="B41" s="32"/>
    </row>
    <row r="42" spans="1:2" ht="15.75">
      <c r="A42" s="9" t="s">
        <v>56</v>
      </c>
      <c r="B42" s="32"/>
    </row>
    <row r="43" spans="1:2" ht="15.75">
      <c r="A43" s="9" t="s">
        <v>57</v>
      </c>
      <c r="B43" s="32"/>
    </row>
    <row r="44" spans="1:2" ht="15.75">
      <c r="A44" s="9" t="s">
        <v>58</v>
      </c>
      <c r="B44" s="32"/>
    </row>
    <row r="45" spans="1:2" ht="15.75">
      <c r="A45" s="9" t="s">
        <v>59</v>
      </c>
      <c r="B45" s="32"/>
    </row>
    <row r="46" spans="1:2" ht="15.75">
      <c r="A46" s="9" t="s">
        <v>60</v>
      </c>
      <c r="B46" s="32"/>
    </row>
    <row r="47" spans="1:2" ht="15.75">
      <c r="A47" s="9" t="s">
        <v>61</v>
      </c>
      <c r="B47" s="32"/>
    </row>
    <row r="48" spans="1:2" ht="15.75">
      <c r="A48" s="9" t="s">
        <v>63</v>
      </c>
      <c r="B48" s="59">
        <v>1256530</v>
      </c>
    </row>
    <row r="49" spans="1:2" ht="15.75">
      <c r="A49" s="9" t="s">
        <v>39</v>
      </c>
      <c r="B49" s="32"/>
    </row>
    <row r="50" spans="1:2" ht="15.75">
      <c r="A50" s="9" t="s">
        <v>56</v>
      </c>
      <c r="B50" s="32"/>
    </row>
    <row r="51" spans="1:2" ht="15.75">
      <c r="A51" s="9" t="s">
        <v>57</v>
      </c>
      <c r="B51" s="32">
        <v>1140344.8</v>
      </c>
    </row>
    <row r="52" spans="1:2" ht="15.75">
      <c r="A52" s="9" t="s">
        <v>58</v>
      </c>
      <c r="B52" s="32">
        <v>56593.92</v>
      </c>
    </row>
    <row r="53" spans="1:2" ht="15.75">
      <c r="A53" s="9" t="s">
        <v>59</v>
      </c>
      <c r="B53" s="32">
        <v>145698</v>
      </c>
    </row>
    <row r="54" spans="1:2" ht="15.75">
      <c r="A54" s="9" t="s">
        <v>60</v>
      </c>
      <c r="B54" s="32"/>
    </row>
    <row r="55" spans="1:2" ht="15.75">
      <c r="A55" s="9" t="s">
        <v>61</v>
      </c>
      <c r="B55" s="32">
        <v>27081.12</v>
      </c>
    </row>
  </sheetData>
  <sheetProtection/>
  <printOptions/>
  <pageMargins left="0.9583333333333334" right="0.458333333333333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view="pageLayout" zoomScale="0" zoomScaleSheetLayoutView="100" zoomScalePageLayoutView="0" workbookViewId="0" topLeftCell="A28">
      <selection activeCell="F27" sqref="F27"/>
    </sheetView>
  </sheetViews>
  <sheetFormatPr defaultColWidth="9.140625" defaultRowHeight="15"/>
  <cols>
    <col min="1" max="1" width="35.00390625" style="0" customWidth="1"/>
    <col min="2" max="2" width="6.421875" style="0" bestFit="1" customWidth="1"/>
    <col min="3" max="3" width="5.28125" style="0" customWidth="1"/>
    <col min="4" max="4" width="17.7109375" style="0" customWidth="1"/>
    <col min="5" max="5" width="18.00390625" style="0" customWidth="1"/>
    <col min="6" max="6" width="17.421875" style="0" customWidth="1"/>
    <col min="7" max="7" width="11.7109375" style="0" customWidth="1"/>
    <col min="8" max="8" width="13.57421875" style="0" customWidth="1"/>
  </cols>
  <sheetData>
    <row r="1" ht="15.75">
      <c r="I1" s="3" t="s">
        <v>64</v>
      </c>
    </row>
    <row r="2" ht="15.75">
      <c r="E2" s="2"/>
    </row>
    <row r="3" ht="15.75">
      <c r="E3" s="1" t="s">
        <v>65</v>
      </c>
    </row>
    <row r="4" ht="15.75">
      <c r="E4" s="1" t="s">
        <v>66</v>
      </c>
    </row>
    <row r="5" ht="15.75">
      <c r="E5" s="1" t="s">
        <v>266</v>
      </c>
    </row>
    <row r="7" spans="1:9" ht="15">
      <c r="A7" s="67" t="s">
        <v>35</v>
      </c>
      <c r="B7" s="67" t="s">
        <v>67</v>
      </c>
      <c r="C7" s="68" t="s">
        <v>68</v>
      </c>
      <c r="D7" s="71" t="s">
        <v>69</v>
      </c>
      <c r="E7" s="72"/>
      <c r="F7" s="72"/>
      <c r="G7" s="72"/>
      <c r="H7" s="72"/>
      <c r="I7" s="73"/>
    </row>
    <row r="8" spans="1:9" ht="15">
      <c r="A8" s="67"/>
      <c r="B8" s="67"/>
      <c r="C8" s="69"/>
      <c r="D8" s="74" t="s">
        <v>70</v>
      </c>
      <c r="E8" s="75"/>
      <c r="F8" s="75"/>
      <c r="G8" s="75"/>
      <c r="H8" s="75"/>
      <c r="I8" s="76"/>
    </row>
    <row r="9" spans="1:9" ht="15">
      <c r="A9" s="67"/>
      <c r="B9" s="67"/>
      <c r="C9" s="69"/>
      <c r="D9" s="77" t="s">
        <v>71</v>
      </c>
      <c r="E9" s="77" t="s">
        <v>39</v>
      </c>
      <c r="F9" s="77"/>
      <c r="G9" s="77"/>
      <c r="H9" s="77"/>
      <c r="I9" s="77"/>
    </row>
    <row r="10" spans="1:9" ht="79.5" customHeight="1">
      <c r="A10" s="67"/>
      <c r="B10" s="67"/>
      <c r="C10" s="69"/>
      <c r="D10" s="67"/>
      <c r="E10" s="67" t="s">
        <v>229</v>
      </c>
      <c r="F10" s="67" t="s">
        <v>72</v>
      </c>
      <c r="G10" s="67" t="s">
        <v>73</v>
      </c>
      <c r="H10" s="67" t="s">
        <v>74</v>
      </c>
      <c r="I10" s="67"/>
    </row>
    <row r="11" spans="1:9" ht="43.5" customHeight="1">
      <c r="A11" s="67"/>
      <c r="B11" s="67"/>
      <c r="C11" s="70"/>
      <c r="D11" s="67"/>
      <c r="E11" s="67"/>
      <c r="F11" s="67"/>
      <c r="G11" s="67"/>
      <c r="H11" s="11" t="s">
        <v>71</v>
      </c>
      <c r="I11" s="11" t="s">
        <v>75</v>
      </c>
    </row>
    <row r="12" spans="1:9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15.75">
      <c r="A13" s="12" t="s">
        <v>76</v>
      </c>
      <c r="B13" s="12">
        <v>100</v>
      </c>
      <c r="C13" s="12" t="s">
        <v>77</v>
      </c>
      <c r="D13" s="33">
        <f>E13+F13+G13+H13</f>
        <v>13155323</v>
      </c>
      <c r="E13" s="33">
        <f>E16</f>
        <v>12516023</v>
      </c>
      <c r="F13" s="33">
        <f>F19</f>
        <v>639300</v>
      </c>
      <c r="G13" s="34"/>
      <c r="H13" s="34">
        <f>H15+H16+H17+H18+H20</f>
        <v>0</v>
      </c>
      <c r="I13" s="34">
        <f>I20</f>
        <v>0</v>
      </c>
    </row>
    <row r="14" spans="1:9" ht="15.75">
      <c r="A14" s="12" t="s">
        <v>39</v>
      </c>
      <c r="B14" s="12"/>
      <c r="C14" s="12"/>
      <c r="D14" s="35"/>
      <c r="E14" s="35"/>
      <c r="F14" s="35"/>
      <c r="G14" s="35"/>
      <c r="H14" s="35"/>
      <c r="I14" s="35"/>
    </row>
    <row r="15" spans="1:9" ht="15.75">
      <c r="A15" s="12" t="s">
        <v>78</v>
      </c>
      <c r="B15" s="12">
        <v>110</v>
      </c>
      <c r="C15" s="12"/>
      <c r="D15" s="35"/>
      <c r="E15" s="35" t="s">
        <v>77</v>
      </c>
      <c r="F15" s="35" t="s">
        <v>77</v>
      </c>
      <c r="G15" s="35" t="s">
        <v>77</v>
      </c>
      <c r="H15" s="35"/>
      <c r="I15" s="35" t="s">
        <v>77</v>
      </c>
    </row>
    <row r="16" spans="1:9" ht="31.5">
      <c r="A16" s="12" t="s">
        <v>79</v>
      </c>
      <c r="B16" s="12">
        <v>120</v>
      </c>
      <c r="C16" s="12"/>
      <c r="D16" s="33">
        <f>E16</f>
        <v>12516023</v>
      </c>
      <c r="E16" s="36">
        <v>12516023</v>
      </c>
      <c r="F16" s="35" t="s">
        <v>77</v>
      </c>
      <c r="G16" s="35" t="s">
        <v>77</v>
      </c>
      <c r="H16" s="35"/>
      <c r="I16" s="35"/>
    </row>
    <row r="17" spans="1:9" ht="47.25">
      <c r="A17" s="12" t="s">
        <v>80</v>
      </c>
      <c r="B17" s="12">
        <v>130</v>
      </c>
      <c r="C17" s="12"/>
      <c r="D17" s="35"/>
      <c r="E17" s="35" t="s">
        <v>77</v>
      </c>
      <c r="F17" s="35" t="s">
        <v>77</v>
      </c>
      <c r="G17" s="35" t="s">
        <v>77</v>
      </c>
      <c r="H17" s="35"/>
      <c r="I17" s="35" t="s">
        <v>77</v>
      </c>
    </row>
    <row r="18" spans="1:9" ht="94.5">
      <c r="A18" s="12" t="s">
        <v>81</v>
      </c>
      <c r="B18" s="12">
        <v>140</v>
      </c>
      <c r="C18" s="12"/>
      <c r="D18" s="35"/>
      <c r="E18" s="35" t="s">
        <v>77</v>
      </c>
      <c r="F18" s="35" t="s">
        <v>77</v>
      </c>
      <c r="G18" s="35" t="s">
        <v>77</v>
      </c>
      <c r="H18" s="35"/>
      <c r="I18" s="35" t="s">
        <v>77</v>
      </c>
    </row>
    <row r="19" spans="1:9" ht="31.5">
      <c r="A19" s="12" t="s">
        <v>82</v>
      </c>
      <c r="B19" s="12">
        <v>150</v>
      </c>
      <c r="C19" s="12"/>
      <c r="D19" s="33">
        <f>F19</f>
        <v>639300</v>
      </c>
      <c r="E19" s="35" t="s">
        <v>77</v>
      </c>
      <c r="F19" s="36">
        <v>639300</v>
      </c>
      <c r="G19" s="35" t="s">
        <v>77</v>
      </c>
      <c r="H19" s="35" t="s">
        <v>77</v>
      </c>
      <c r="I19" s="35" t="s">
        <v>77</v>
      </c>
    </row>
    <row r="20" spans="1:9" ht="15.75">
      <c r="A20" s="12" t="s">
        <v>83</v>
      </c>
      <c r="B20" s="12">
        <v>160</v>
      </c>
      <c r="C20" s="12"/>
      <c r="D20" s="35"/>
      <c r="E20" s="35" t="s">
        <v>77</v>
      </c>
      <c r="F20" s="35" t="s">
        <v>77</v>
      </c>
      <c r="G20" s="35" t="s">
        <v>77</v>
      </c>
      <c r="H20" s="35">
        <v>0</v>
      </c>
      <c r="I20" s="35"/>
    </row>
    <row r="21" spans="1:9" ht="31.5">
      <c r="A21" s="12" t="s">
        <v>84</v>
      </c>
      <c r="B21" s="12">
        <v>170</v>
      </c>
      <c r="C21" s="12" t="s">
        <v>77</v>
      </c>
      <c r="D21" s="35"/>
      <c r="E21" s="35" t="s">
        <v>77</v>
      </c>
      <c r="F21" s="35" t="s">
        <v>77</v>
      </c>
      <c r="G21" s="35" t="s">
        <v>77</v>
      </c>
      <c r="H21" s="35"/>
      <c r="I21" s="35" t="s">
        <v>77</v>
      </c>
    </row>
    <row r="22" spans="1:9" ht="15.75">
      <c r="A22" s="37" t="s">
        <v>85</v>
      </c>
      <c r="B22" s="37">
        <v>200</v>
      </c>
      <c r="C22" s="37" t="s">
        <v>77</v>
      </c>
      <c r="D22" s="38">
        <f>E22+F22+G22+H22</f>
        <v>13155323</v>
      </c>
      <c r="E22" s="39">
        <f>E24+E28+E30+E37+E38+E39</f>
        <v>12516023</v>
      </c>
      <c r="F22" s="39">
        <f>F24+F28+F30+F37+F38+F39</f>
        <v>639300</v>
      </c>
      <c r="G22" s="39"/>
      <c r="H22" s="39">
        <f>H24+H28+H30+H37+H38+H39</f>
        <v>0</v>
      </c>
      <c r="I22" s="39">
        <f>I24+I28+I30+I37+I38+I39</f>
        <v>0</v>
      </c>
    </row>
    <row r="23" spans="1:9" ht="15.75">
      <c r="A23" s="12" t="s">
        <v>39</v>
      </c>
      <c r="B23" s="12"/>
      <c r="C23" s="12"/>
      <c r="D23" s="36"/>
      <c r="E23" s="36"/>
      <c r="F23" s="36"/>
      <c r="G23" s="35"/>
      <c r="H23" s="35"/>
      <c r="I23" s="35"/>
    </row>
    <row r="24" spans="1:9" ht="15.75">
      <c r="A24" s="12" t="s">
        <v>86</v>
      </c>
      <c r="B24" s="12">
        <v>210</v>
      </c>
      <c r="C24" s="12"/>
      <c r="D24" s="38">
        <f>E24+F24+G24+H24</f>
        <v>11891823</v>
      </c>
      <c r="E24" s="33">
        <f>E25+E27</f>
        <v>11871523</v>
      </c>
      <c r="F24" s="33">
        <f>F25+F27</f>
        <v>20300</v>
      </c>
      <c r="G24" s="33">
        <f>G25+G27</f>
        <v>0</v>
      </c>
      <c r="H24" s="33">
        <f>H25+H27</f>
        <v>0</v>
      </c>
      <c r="I24" s="33">
        <f>I25+I27</f>
        <v>0</v>
      </c>
    </row>
    <row r="25" spans="1:9" ht="15.75">
      <c r="A25" s="12" t="s">
        <v>87</v>
      </c>
      <c r="C25" s="12"/>
      <c r="D25" s="38">
        <f>E25+F25+G25+H25</f>
        <v>11891823</v>
      </c>
      <c r="E25" s="33">
        <f>E26+E27</f>
        <v>11871523</v>
      </c>
      <c r="F25" s="33">
        <f>F26+F27</f>
        <v>20300</v>
      </c>
      <c r="G25" s="33">
        <f>G26+G27</f>
        <v>0</v>
      </c>
      <c r="H25" s="33">
        <f>H26+H27</f>
        <v>0</v>
      </c>
      <c r="I25" s="33">
        <f>I26+I27</f>
        <v>0</v>
      </c>
    </row>
    <row r="26" spans="1:9" ht="31.5">
      <c r="A26" s="12" t="s">
        <v>88</v>
      </c>
      <c r="B26" s="12">
        <v>211</v>
      </c>
      <c r="C26" s="12"/>
      <c r="D26" s="38">
        <f>E26+F26+G26+H26</f>
        <v>11891823</v>
      </c>
      <c r="E26" s="36">
        <v>11871523</v>
      </c>
      <c r="F26" s="36">
        <v>20300</v>
      </c>
      <c r="G26" s="35"/>
      <c r="H26" s="35"/>
      <c r="I26" s="35"/>
    </row>
    <row r="27" spans="1:9" ht="31.5">
      <c r="A27" s="12" t="s">
        <v>89</v>
      </c>
      <c r="B27" s="12">
        <v>212</v>
      </c>
      <c r="C27" s="12"/>
      <c r="D27" s="38">
        <f>E27+F27+G27+H27</f>
        <v>0</v>
      </c>
      <c r="E27" s="36"/>
      <c r="F27" s="36"/>
      <c r="G27" s="35"/>
      <c r="H27" s="35"/>
      <c r="I27" s="35"/>
    </row>
    <row r="28" spans="1:9" ht="31.5">
      <c r="A28" s="12" t="s">
        <v>90</v>
      </c>
      <c r="B28" s="12">
        <v>220</v>
      </c>
      <c r="C28" s="12"/>
      <c r="D28" s="36"/>
      <c r="E28" s="36"/>
      <c r="F28" s="36"/>
      <c r="G28" s="35"/>
      <c r="H28" s="35"/>
      <c r="I28" s="35"/>
    </row>
    <row r="29" spans="1:9" ht="15.75">
      <c r="A29" s="12" t="s">
        <v>37</v>
      </c>
      <c r="B29" s="12">
        <v>221</v>
      </c>
      <c r="C29" s="12"/>
      <c r="D29" s="36"/>
      <c r="E29" s="36"/>
      <c r="F29" s="36"/>
      <c r="G29" s="35"/>
      <c r="H29" s="35"/>
      <c r="I29" s="35"/>
    </row>
    <row r="30" spans="1:9" ht="31.5">
      <c r="A30" s="12" t="s">
        <v>91</v>
      </c>
      <c r="B30" s="12">
        <v>230</v>
      </c>
      <c r="C30" s="12"/>
      <c r="D30" s="38">
        <f>E30+F30+G30+H30</f>
        <v>104500</v>
      </c>
      <c r="E30" s="33">
        <f>E32+E33+E34+E35+E36</f>
        <v>104500</v>
      </c>
      <c r="F30" s="33">
        <f>F32+F33+F34+F35+F36</f>
        <v>0</v>
      </c>
      <c r="G30" s="33">
        <f>G32+G33+G34+G35+G36</f>
        <v>0</v>
      </c>
      <c r="H30" s="33">
        <f>H32+H33+H34+H35+H36</f>
        <v>0</v>
      </c>
      <c r="I30" s="33">
        <f>I32+I33+I34+I35+I36</f>
        <v>0</v>
      </c>
    </row>
    <row r="31" spans="1:9" ht="15.75">
      <c r="A31" s="12" t="s">
        <v>37</v>
      </c>
      <c r="B31" s="12"/>
      <c r="C31" s="12"/>
      <c r="D31" s="36"/>
      <c r="E31" s="36"/>
      <c r="F31" s="36"/>
      <c r="G31" s="35"/>
      <c r="H31" s="35"/>
      <c r="I31" s="35"/>
    </row>
    <row r="32" spans="1:9" ht="15.75">
      <c r="A32" s="12" t="s">
        <v>92</v>
      </c>
      <c r="B32" s="12">
        <v>231</v>
      </c>
      <c r="C32" s="12"/>
      <c r="D32" s="38">
        <f>E32+F32+G32+H32</f>
        <v>0</v>
      </c>
      <c r="E32" s="36"/>
      <c r="F32" s="36"/>
      <c r="G32" s="35"/>
      <c r="H32" s="35"/>
      <c r="I32" s="35"/>
    </row>
    <row r="33" spans="1:9" ht="15.75">
      <c r="A33" s="12" t="s">
        <v>93</v>
      </c>
      <c r="B33" s="12">
        <v>232</v>
      </c>
      <c r="C33" s="12"/>
      <c r="D33" s="38">
        <f>E33+F33+G33+H33</f>
        <v>26000</v>
      </c>
      <c r="E33" s="36">
        <v>26000</v>
      </c>
      <c r="F33" s="36"/>
      <c r="G33" s="35"/>
      <c r="H33" s="35"/>
      <c r="I33" s="35"/>
    </row>
    <row r="34" spans="1:9" ht="15.75">
      <c r="A34" s="12" t="s">
        <v>94</v>
      </c>
      <c r="B34" s="12">
        <v>233</v>
      </c>
      <c r="C34" s="12"/>
      <c r="D34" s="38">
        <f>E34+F34+G34+H34</f>
        <v>0</v>
      </c>
      <c r="E34" s="36"/>
      <c r="F34" s="36"/>
      <c r="G34" s="35"/>
      <c r="H34" s="35"/>
      <c r="I34" s="35"/>
    </row>
    <row r="35" spans="1:9" ht="15.75">
      <c r="A35" s="12" t="s">
        <v>95</v>
      </c>
      <c r="B35" s="12">
        <v>234</v>
      </c>
      <c r="C35" s="12"/>
      <c r="D35" s="38">
        <f>E35+F35+G35+H35</f>
        <v>26000</v>
      </c>
      <c r="E35" s="36">
        <v>26000</v>
      </c>
      <c r="F35" s="36"/>
      <c r="G35" s="35"/>
      <c r="H35" s="35"/>
      <c r="I35" s="35"/>
    </row>
    <row r="36" spans="1:9" ht="15.75">
      <c r="A36" s="12" t="s">
        <v>96</v>
      </c>
      <c r="B36" s="12">
        <v>235</v>
      </c>
      <c r="C36" s="12"/>
      <c r="D36" s="38">
        <f>E36+F36+G36+H36</f>
        <v>52500</v>
      </c>
      <c r="E36" s="36">
        <v>52500</v>
      </c>
      <c r="F36" s="36"/>
      <c r="G36" s="35"/>
      <c r="H36" s="35"/>
      <c r="I36" s="35"/>
    </row>
    <row r="37" spans="1:9" ht="31.5">
      <c r="A37" s="12" t="s">
        <v>97</v>
      </c>
      <c r="B37" s="12">
        <v>240</v>
      </c>
      <c r="C37" s="12"/>
      <c r="D37" s="36"/>
      <c r="E37" s="36"/>
      <c r="F37" s="36"/>
      <c r="G37" s="35"/>
      <c r="H37" s="35"/>
      <c r="I37" s="35"/>
    </row>
    <row r="38" spans="1:9" ht="47.25">
      <c r="A38" s="12" t="s">
        <v>98</v>
      </c>
      <c r="B38" s="12">
        <v>250</v>
      </c>
      <c r="C38" s="12"/>
      <c r="D38" s="36"/>
      <c r="E38" s="36"/>
      <c r="F38" s="36"/>
      <c r="G38" s="35"/>
      <c r="H38" s="35"/>
      <c r="I38" s="35"/>
    </row>
    <row r="39" spans="1:9" ht="31.5">
      <c r="A39" s="12" t="s">
        <v>99</v>
      </c>
      <c r="B39" s="12">
        <v>260</v>
      </c>
      <c r="C39" s="12" t="s">
        <v>77</v>
      </c>
      <c r="D39" s="38">
        <f>E39+F39+G39+H39</f>
        <v>1159000</v>
      </c>
      <c r="E39" s="33">
        <f>E40+E41+E42+E43+E44+E47+E46+E45</f>
        <v>540000</v>
      </c>
      <c r="F39" s="33">
        <f>F40+F41+F42+F43+F44+F47+F46+F45</f>
        <v>619000</v>
      </c>
      <c r="G39" s="33">
        <f>G40+G41+G42+G43+G44+G47+G46+G45</f>
        <v>0</v>
      </c>
      <c r="H39" s="33">
        <f>H40+H41+H42+H43+H44+H47+H46+H45</f>
        <v>0</v>
      </c>
      <c r="I39" s="33">
        <f>I40+I41+I42+I43+I44+I47+I46+I45</f>
        <v>0</v>
      </c>
    </row>
    <row r="40" spans="1:9" ht="15.75">
      <c r="A40" s="12" t="s">
        <v>100</v>
      </c>
      <c r="B40" s="12">
        <v>261</v>
      </c>
      <c r="C40" s="12"/>
      <c r="D40" s="38">
        <f>E40+F40+G40+H40</f>
        <v>0</v>
      </c>
      <c r="E40" s="36"/>
      <c r="F40" s="36"/>
      <c r="G40" s="35"/>
      <c r="H40" s="35"/>
      <c r="I40" s="35"/>
    </row>
    <row r="41" spans="1:9" ht="15.75">
      <c r="A41" s="12" t="s">
        <v>101</v>
      </c>
      <c r="B41" s="12">
        <v>262</v>
      </c>
      <c r="C41" s="12"/>
      <c r="D41" s="36"/>
      <c r="E41" s="36"/>
      <c r="F41" s="36"/>
      <c r="G41" s="35"/>
      <c r="H41" s="35"/>
      <c r="I41" s="35"/>
    </row>
    <row r="42" spans="1:9" ht="15.75">
      <c r="A42" s="37" t="s">
        <v>102</v>
      </c>
      <c r="B42" s="37">
        <v>263</v>
      </c>
      <c r="C42" s="37"/>
      <c r="D42" s="38">
        <f>E42+F42+G42+H42</f>
        <v>70000</v>
      </c>
      <c r="E42" s="40">
        <v>70000</v>
      </c>
      <c r="F42" s="40"/>
      <c r="G42" s="41"/>
      <c r="H42" s="41"/>
      <c r="I42" s="41"/>
    </row>
    <row r="43" spans="1:9" ht="31.5">
      <c r="A43" s="12" t="s">
        <v>103</v>
      </c>
      <c r="B43" s="12">
        <v>264</v>
      </c>
      <c r="C43" s="12"/>
      <c r="D43" s="36"/>
      <c r="E43" s="36"/>
      <c r="F43" s="36"/>
      <c r="G43" s="35"/>
      <c r="H43" s="35"/>
      <c r="I43" s="35"/>
    </row>
    <row r="44" spans="1:9" ht="15.75">
      <c r="A44" s="12" t="s">
        <v>104</v>
      </c>
      <c r="B44" s="12">
        <v>265</v>
      </c>
      <c r="C44" s="12"/>
      <c r="D44" s="38">
        <f>E44+F44+G44+H44</f>
        <v>294700</v>
      </c>
      <c r="E44" s="36">
        <v>11000</v>
      </c>
      <c r="F44" s="36">
        <v>283700</v>
      </c>
      <c r="G44" s="35"/>
      <c r="H44" s="35"/>
      <c r="I44" s="35"/>
    </row>
    <row r="45" spans="1:9" ht="15.75">
      <c r="A45" s="12" t="s">
        <v>107</v>
      </c>
      <c r="B45" s="12">
        <v>268</v>
      </c>
      <c r="C45" s="12"/>
      <c r="D45" s="38">
        <f>E45+F45+G45+H45</f>
        <v>371900</v>
      </c>
      <c r="E45" s="36">
        <v>109000</v>
      </c>
      <c r="F45" s="36">
        <v>262900</v>
      </c>
      <c r="G45" s="35"/>
      <c r="H45" s="35"/>
      <c r="I45" s="35"/>
    </row>
    <row r="46" spans="1:9" ht="15.75">
      <c r="A46" s="12" t="s">
        <v>106</v>
      </c>
      <c r="B46" s="37">
        <v>267</v>
      </c>
      <c r="C46" s="37"/>
      <c r="D46" s="38">
        <f>E46+F46+G46+H46</f>
        <v>0</v>
      </c>
      <c r="E46" s="40"/>
      <c r="F46" s="40"/>
      <c r="G46" s="41"/>
      <c r="H46" s="41"/>
      <c r="I46" s="41"/>
    </row>
    <row r="47" spans="1:9" ht="15.75">
      <c r="A47" s="12" t="s">
        <v>105</v>
      </c>
      <c r="B47" s="12">
        <v>266</v>
      </c>
      <c r="C47" s="12"/>
      <c r="D47" s="38">
        <f>E47+F47+G47+H47</f>
        <v>422400</v>
      </c>
      <c r="E47" s="36">
        <v>350000</v>
      </c>
      <c r="F47" s="36">
        <v>72400</v>
      </c>
      <c r="G47" s="35"/>
      <c r="H47" s="35"/>
      <c r="I47" s="35"/>
    </row>
    <row r="48" spans="1:9" ht="31.5">
      <c r="A48" s="12" t="s">
        <v>108</v>
      </c>
      <c r="B48" s="12">
        <v>300</v>
      </c>
      <c r="C48" s="12" t="s">
        <v>77</v>
      </c>
      <c r="D48" s="36"/>
      <c r="E48" s="36"/>
      <c r="F48" s="36"/>
      <c r="G48" s="35"/>
      <c r="H48" s="35"/>
      <c r="I48" s="35"/>
    </row>
    <row r="49" spans="1:9" ht="15.75">
      <c r="A49" s="12" t="s">
        <v>109</v>
      </c>
      <c r="C49" s="12"/>
      <c r="D49" s="36"/>
      <c r="E49" s="36"/>
      <c r="F49" s="36"/>
      <c r="G49" s="35"/>
      <c r="H49" s="35"/>
      <c r="I49" s="35"/>
    </row>
    <row r="50" spans="1:9" ht="15.75">
      <c r="A50" s="12" t="s">
        <v>110</v>
      </c>
      <c r="B50" s="12">
        <v>310</v>
      </c>
      <c r="C50" s="12"/>
      <c r="D50" s="36"/>
      <c r="E50" s="36"/>
      <c r="F50" s="36"/>
      <c r="G50" s="35"/>
      <c r="H50" s="35"/>
      <c r="I50" s="35"/>
    </row>
    <row r="51" spans="1:9" ht="15.75">
      <c r="A51" s="12" t="s">
        <v>111</v>
      </c>
      <c r="B51" s="12">
        <v>320</v>
      </c>
      <c r="C51" s="12"/>
      <c r="D51" s="36"/>
      <c r="E51" s="36"/>
      <c r="F51" s="36"/>
      <c r="G51" s="35"/>
      <c r="H51" s="35"/>
      <c r="I51" s="35"/>
    </row>
    <row r="52" spans="1:9" ht="31.5">
      <c r="A52" s="12" t="s">
        <v>112</v>
      </c>
      <c r="B52" s="12">
        <v>400</v>
      </c>
      <c r="C52" s="12"/>
      <c r="D52" s="36"/>
      <c r="E52" s="36"/>
      <c r="F52" s="36"/>
      <c r="G52" s="35"/>
      <c r="H52" s="35"/>
      <c r="I52" s="35"/>
    </row>
    <row r="53" spans="1:9" ht="15.75">
      <c r="A53" s="12" t="s">
        <v>109</v>
      </c>
      <c r="C53" s="12"/>
      <c r="D53" s="36"/>
      <c r="E53" s="36"/>
      <c r="F53" s="36"/>
      <c r="G53" s="35"/>
      <c r="H53" s="35"/>
      <c r="I53" s="35"/>
    </row>
    <row r="54" spans="1:9" ht="31.5">
      <c r="A54" s="12" t="s">
        <v>113</v>
      </c>
      <c r="B54" s="12">
        <v>410</v>
      </c>
      <c r="C54" s="12"/>
      <c r="D54" s="36"/>
      <c r="E54" s="36"/>
      <c r="F54" s="36"/>
      <c r="G54" s="35"/>
      <c r="H54" s="35"/>
      <c r="I54" s="35"/>
    </row>
    <row r="55" spans="1:9" ht="15.75">
      <c r="A55" s="12" t="s">
        <v>114</v>
      </c>
      <c r="B55" s="12">
        <v>420</v>
      </c>
      <c r="C55" s="12"/>
      <c r="D55" s="36"/>
      <c r="E55" s="36"/>
      <c r="F55" s="36"/>
      <c r="G55" s="35"/>
      <c r="H55" s="35"/>
      <c r="I55" s="35"/>
    </row>
    <row r="56" spans="1:9" ht="15.75">
      <c r="A56" s="12" t="s">
        <v>115</v>
      </c>
      <c r="B56" s="12">
        <v>500</v>
      </c>
      <c r="C56" s="12" t="s">
        <v>77</v>
      </c>
      <c r="D56" s="36"/>
      <c r="E56" s="36"/>
      <c r="F56" s="36"/>
      <c r="G56" s="35"/>
      <c r="H56" s="35"/>
      <c r="I56" s="35"/>
    </row>
    <row r="57" spans="1:9" ht="15.75">
      <c r="A57" s="12" t="s">
        <v>116</v>
      </c>
      <c r="B57" s="12">
        <v>600</v>
      </c>
      <c r="C57" s="12" t="s">
        <v>77</v>
      </c>
      <c r="D57" s="36"/>
      <c r="E57" s="36"/>
      <c r="F57" s="36"/>
      <c r="G57" s="35"/>
      <c r="H57" s="35"/>
      <c r="I57" s="35"/>
    </row>
  </sheetData>
  <sheetProtection/>
  <mergeCells count="11">
    <mergeCell ref="A7:A11"/>
    <mergeCell ref="B7:B11"/>
    <mergeCell ref="C7:C11"/>
    <mergeCell ref="D7:I7"/>
    <mergeCell ref="D8:I8"/>
    <mergeCell ref="D9:D11"/>
    <mergeCell ref="E9:I9"/>
    <mergeCell ref="E10:E11"/>
    <mergeCell ref="F10:F11"/>
    <mergeCell ref="G10:G11"/>
    <mergeCell ref="H10:I10"/>
  </mergeCells>
  <printOptions/>
  <pageMargins left="0.7" right="0.406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Layout" zoomScale="0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21.421875" style="0" customWidth="1"/>
    <col min="2" max="2" width="6.8515625" style="0" customWidth="1"/>
    <col min="3" max="3" width="5.7109375" style="0" customWidth="1"/>
    <col min="4" max="4" width="13.7109375" style="0" customWidth="1"/>
    <col min="5" max="5" width="11.7109375" style="0" customWidth="1"/>
    <col min="6" max="6" width="13.00390625" style="0" customWidth="1"/>
    <col min="7" max="7" width="12.8515625" style="0" customWidth="1"/>
    <col min="8" max="8" width="13.140625" style="0" customWidth="1"/>
    <col min="9" max="9" width="13.8515625" style="0" customWidth="1"/>
    <col min="10" max="10" width="9.7109375" style="0" customWidth="1"/>
    <col min="11" max="11" width="9.8515625" style="0" customWidth="1"/>
    <col min="12" max="12" width="9.421875" style="0" customWidth="1"/>
  </cols>
  <sheetData>
    <row r="1" ht="15.75">
      <c r="L1" s="3" t="s">
        <v>117</v>
      </c>
    </row>
    <row r="2" ht="15.75">
      <c r="F2" s="1" t="s">
        <v>65</v>
      </c>
    </row>
    <row r="3" ht="15.75">
      <c r="F3" s="1" t="s">
        <v>118</v>
      </c>
    </row>
    <row r="4" ht="15.75">
      <c r="F4" s="1" t="s">
        <v>267</v>
      </c>
    </row>
    <row r="5" ht="15.75">
      <c r="F5" s="1" t="s">
        <v>268</v>
      </c>
    </row>
    <row r="6" ht="15.75">
      <c r="A6" s="2"/>
    </row>
    <row r="7" spans="1:12" ht="30" customHeight="1">
      <c r="A7" s="78" t="s">
        <v>35</v>
      </c>
      <c r="B7" s="78" t="s">
        <v>67</v>
      </c>
      <c r="C7" s="78" t="s">
        <v>119</v>
      </c>
      <c r="D7" s="82" t="s">
        <v>230</v>
      </c>
      <c r="E7" s="83"/>
      <c r="F7" s="83"/>
      <c r="G7" s="83"/>
      <c r="H7" s="83"/>
      <c r="I7" s="83"/>
      <c r="J7" s="83"/>
      <c r="K7" s="83"/>
      <c r="L7" s="84"/>
    </row>
    <row r="8" spans="1:12" ht="15.75">
      <c r="A8" s="78"/>
      <c r="B8" s="78"/>
      <c r="C8" s="78"/>
      <c r="D8" s="78" t="s">
        <v>120</v>
      </c>
      <c r="E8" s="78"/>
      <c r="F8" s="78"/>
      <c r="G8" s="85" t="s">
        <v>39</v>
      </c>
      <c r="H8" s="86"/>
      <c r="I8" s="86"/>
      <c r="J8" s="86"/>
      <c r="K8" s="86"/>
      <c r="L8" s="87"/>
    </row>
    <row r="9" spans="1:12" ht="74.25" customHeight="1">
      <c r="A9" s="78"/>
      <c r="B9" s="78"/>
      <c r="C9" s="78"/>
      <c r="D9" s="78"/>
      <c r="E9" s="78"/>
      <c r="F9" s="78"/>
      <c r="G9" s="79" t="s">
        <v>121</v>
      </c>
      <c r="H9" s="79"/>
      <c r="I9" s="79"/>
      <c r="J9" s="80" t="s">
        <v>122</v>
      </c>
      <c r="K9" s="80"/>
      <c r="L9" s="80"/>
    </row>
    <row r="10" spans="1:12" ht="15" customHeight="1">
      <c r="A10" s="78"/>
      <c r="B10" s="78"/>
      <c r="C10" s="78"/>
      <c r="D10" s="81" t="s">
        <v>269</v>
      </c>
      <c r="E10" s="13" t="s">
        <v>270</v>
      </c>
      <c r="F10" s="13" t="s">
        <v>271</v>
      </c>
      <c r="G10" s="81" t="s">
        <v>269</v>
      </c>
      <c r="H10" s="13" t="s">
        <v>270</v>
      </c>
      <c r="I10" s="13" t="s">
        <v>271</v>
      </c>
      <c r="J10" s="81" t="s">
        <v>269</v>
      </c>
      <c r="K10" s="13" t="s">
        <v>270</v>
      </c>
      <c r="L10" s="13" t="s">
        <v>271</v>
      </c>
    </row>
    <row r="11" spans="1:12" ht="38.25">
      <c r="A11" s="78"/>
      <c r="B11" s="78"/>
      <c r="C11" s="78"/>
      <c r="D11" s="81"/>
      <c r="E11" s="13" t="s">
        <v>123</v>
      </c>
      <c r="F11" s="13" t="s">
        <v>124</v>
      </c>
      <c r="G11" s="81"/>
      <c r="H11" s="13" t="s">
        <v>123</v>
      </c>
      <c r="I11" s="13" t="s">
        <v>124</v>
      </c>
      <c r="J11" s="81"/>
      <c r="K11" s="13" t="s">
        <v>123</v>
      </c>
      <c r="L11" s="13" t="s">
        <v>124</v>
      </c>
    </row>
    <row r="12" spans="1:12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63">
      <c r="A13" s="12" t="s">
        <v>125</v>
      </c>
      <c r="B13" s="12">
        <v>1</v>
      </c>
      <c r="C13" s="12" t="s">
        <v>126</v>
      </c>
      <c r="D13" s="42">
        <f>D15+D17</f>
        <v>1159000</v>
      </c>
      <c r="E13" s="42">
        <f>E15+E17</f>
        <v>756000</v>
      </c>
      <c r="F13" s="42">
        <f>F15+F17</f>
        <v>520500</v>
      </c>
      <c r="G13" s="42">
        <f>G15+G17</f>
        <v>1159000</v>
      </c>
      <c r="H13" s="42">
        <f>H15+H17</f>
        <v>756000</v>
      </c>
      <c r="I13" s="42">
        <f>I15+I17</f>
        <v>520500</v>
      </c>
      <c r="J13" s="42"/>
      <c r="K13" s="42"/>
      <c r="L13" s="42"/>
    </row>
    <row r="14" spans="1:12" ht="15.75">
      <c r="A14" s="12" t="s">
        <v>39</v>
      </c>
      <c r="B14" s="12"/>
      <c r="C14" s="12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78.75">
      <c r="A15" s="12" t="s">
        <v>127</v>
      </c>
      <c r="B15" s="12">
        <v>1001</v>
      </c>
      <c r="C15" s="12" t="s">
        <v>126</v>
      </c>
      <c r="D15" s="42">
        <f>Таблица2!D39-Таблица3!D17</f>
        <v>1022400</v>
      </c>
      <c r="E15" s="43">
        <v>756000</v>
      </c>
      <c r="F15" s="43">
        <v>520500</v>
      </c>
      <c r="G15" s="42">
        <f>Таблица2!D39-Таблица3!G17</f>
        <v>1022400</v>
      </c>
      <c r="H15" s="43">
        <v>756000</v>
      </c>
      <c r="I15" s="43">
        <v>520500</v>
      </c>
      <c r="J15" s="43"/>
      <c r="K15" s="43"/>
      <c r="L15" s="43"/>
    </row>
    <row r="16" spans="1:12" ht="15.75">
      <c r="A16" s="12"/>
      <c r="B16" s="12"/>
      <c r="C16" s="12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47.25">
      <c r="A17" s="12" t="s">
        <v>128</v>
      </c>
      <c r="B17" s="12">
        <v>2001</v>
      </c>
      <c r="C17" s="12"/>
      <c r="D17" s="43">
        <v>136600</v>
      </c>
      <c r="E17" s="43">
        <v>0</v>
      </c>
      <c r="F17" s="43">
        <v>0</v>
      </c>
      <c r="G17" s="43">
        <v>136600</v>
      </c>
      <c r="H17" s="43">
        <v>0</v>
      </c>
      <c r="I17" s="43">
        <v>0</v>
      </c>
      <c r="J17" s="43"/>
      <c r="K17" s="43"/>
      <c r="L17" s="43"/>
    </row>
    <row r="18" spans="1:12" ht="15.75">
      <c r="A18" s="12"/>
      <c r="B18" s="12"/>
      <c r="C18" s="12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/>
  <mergeCells count="11">
    <mergeCell ref="J9:L9"/>
    <mergeCell ref="J10:J11"/>
    <mergeCell ref="D7:L7"/>
    <mergeCell ref="G8:L8"/>
    <mergeCell ref="D10:D11"/>
    <mergeCell ref="G10:G11"/>
    <mergeCell ref="A7:A11"/>
    <mergeCell ref="B7:B11"/>
    <mergeCell ref="C7:C11"/>
    <mergeCell ref="D8:F9"/>
    <mergeCell ref="G9:I9"/>
  </mergeCells>
  <printOptions/>
  <pageMargins left="0.40625" right="0.13541666666666666" top="0.6666666666666666" bottom="0.19791666666666666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view="pageLayout" zoomScale="0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58.7109375" style="0" customWidth="1"/>
    <col min="2" max="2" width="7.57421875" style="0" bestFit="1" customWidth="1"/>
    <col min="3" max="3" width="16.28125" style="0" customWidth="1"/>
  </cols>
  <sheetData>
    <row r="1" ht="15.75">
      <c r="C1" s="3" t="s">
        <v>129</v>
      </c>
    </row>
    <row r="2" ht="15.75">
      <c r="A2" s="2"/>
    </row>
    <row r="3" spans="1:3" ht="15.75">
      <c r="A3" s="65" t="s">
        <v>130</v>
      </c>
      <c r="B3" s="65"/>
      <c r="C3" s="65"/>
    </row>
    <row r="4" spans="1:3" ht="15.75">
      <c r="A4" s="65" t="s">
        <v>131</v>
      </c>
      <c r="B4" s="65"/>
      <c r="C4" s="65"/>
    </row>
    <row r="5" spans="1:3" ht="15.75">
      <c r="A5" s="65" t="s">
        <v>272</v>
      </c>
      <c r="B5" s="65"/>
      <c r="C5" s="65"/>
    </row>
    <row r="6" ht="15.75">
      <c r="A6" s="2"/>
    </row>
    <row r="7" spans="1:3" ht="91.5">
      <c r="A7" s="10" t="s">
        <v>35</v>
      </c>
      <c r="B7" s="10" t="s">
        <v>67</v>
      </c>
      <c r="C7" s="10" t="s">
        <v>231</v>
      </c>
    </row>
    <row r="8" spans="1:3" ht="15.75">
      <c r="A8" s="10">
        <v>1</v>
      </c>
      <c r="B8" s="10">
        <v>2</v>
      </c>
      <c r="C8" s="10">
        <v>3</v>
      </c>
    </row>
    <row r="9" spans="1:3" ht="15.75">
      <c r="A9" s="8" t="s">
        <v>132</v>
      </c>
      <c r="B9" s="44" t="s">
        <v>239</v>
      </c>
      <c r="C9" s="12">
        <v>0</v>
      </c>
    </row>
    <row r="10" spans="1:3" ht="15.75">
      <c r="A10" s="8" t="s">
        <v>133</v>
      </c>
      <c r="B10" s="44" t="s">
        <v>240</v>
      </c>
      <c r="C10" s="12">
        <v>13610.89</v>
      </c>
    </row>
    <row r="11" spans="1:3" ht="15.75">
      <c r="A11" s="8" t="s">
        <v>134</v>
      </c>
      <c r="B11" s="44" t="s">
        <v>241</v>
      </c>
      <c r="C11" s="12">
        <v>66837.89</v>
      </c>
    </row>
    <row r="12" spans="1:3" ht="15.75">
      <c r="A12" s="8" t="s">
        <v>135</v>
      </c>
      <c r="B12" s="44" t="s">
        <v>242</v>
      </c>
      <c r="C12" s="12">
        <v>53227</v>
      </c>
    </row>
    <row r="13" spans="1:3" ht="15.75">
      <c r="A13" s="8"/>
      <c r="B13" s="44"/>
      <c r="C13" s="8"/>
    </row>
    <row r="14" ht="15.75">
      <c r="A14" s="2"/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Layout" zoomScale="0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62.8515625" style="0" customWidth="1"/>
    <col min="2" max="2" width="11.57421875" style="0" customWidth="1"/>
    <col min="3" max="3" width="12.140625" style="0" customWidth="1"/>
  </cols>
  <sheetData>
    <row r="1" ht="15.75">
      <c r="C1" s="3" t="s">
        <v>136</v>
      </c>
    </row>
    <row r="2" ht="15.75">
      <c r="A2" s="2"/>
    </row>
    <row r="3" ht="15.75">
      <c r="A3" s="1" t="s">
        <v>137</v>
      </c>
    </row>
    <row r="4" ht="15.75">
      <c r="A4" s="1" t="s">
        <v>264</v>
      </c>
    </row>
    <row r="5" ht="15.75">
      <c r="A5" s="2"/>
    </row>
    <row r="6" spans="1:3" ht="31.5">
      <c r="A6" s="10" t="s">
        <v>35</v>
      </c>
      <c r="B6" s="10" t="s">
        <v>67</v>
      </c>
      <c r="C6" s="10" t="s">
        <v>138</v>
      </c>
    </row>
    <row r="7" spans="1:3" ht="15.75">
      <c r="A7" s="10">
        <v>1</v>
      </c>
      <c r="B7" s="10">
        <v>2</v>
      </c>
      <c r="C7" s="10">
        <v>3</v>
      </c>
    </row>
    <row r="8" spans="1:3" ht="15.75">
      <c r="A8" s="8" t="s">
        <v>139</v>
      </c>
      <c r="B8" s="44" t="s">
        <v>239</v>
      </c>
      <c r="C8" s="8">
        <v>0</v>
      </c>
    </row>
    <row r="9" spans="1:3" ht="63">
      <c r="A9" s="8" t="s">
        <v>140</v>
      </c>
      <c r="B9" s="44" t="s">
        <v>240</v>
      </c>
      <c r="C9" s="8">
        <v>0</v>
      </c>
    </row>
    <row r="10" spans="1:3" ht="31.5">
      <c r="A10" s="8" t="s">
        <v>141</v>
      </c>
      <c r="B10" s="44" t="s">
        <v>241</v>
      </c>
      <c r="C10" s="8">
        <v>0</v>
      </c>
    </row>
    <row r="11" ht="15.75">
      <c r="A1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7"/>
  <sheetViews>
    <sheetView tabSelected="1" view="pageLayout" zoomScaleSheetLayoutView="100" workbookViewId="0" topLeftCell="A41">
      <selection activeCell="E121" sqref="E121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16.28125" style="0" customWidth="1"/>
    <col min="4" max="4" width="14.28125" style="0" customWidth="1"/>
    <col min="5" max="5" width="13.8515625" style="0" customWidth="1"/>
    <col min="6" max="6" width="13.57421875" style="0" customWidth="1"/>
  </cols>
  <sheetData>
    <row r="1" ht="15.75">
      <c r="C1" s="1" t="s">
        <v>142</v>
      </c>
    </row>
    <row r="2" ht="15.75">
      <c r="C2" s="1" t="s">
        <v>143</v>
      </c>
    </row>
    <row r="3" ht="15.75">
      <c r="C3" s="1" t="s">
        <v>144</v>
      </c>
    </row>
    <row r="4" ht="15.75">
      <c r="C4" s="5" t="s">
        <v>262</v>
      </c>
    </row>
    <row r="5" ht="15.75">
      <c r="B5" s="2"/>
    </row>
    <row r="6" ht="15.75">
      <c r="A6" s="14" t="s">
        <v>145</v>
      </c>
    </row>
    <row r="7" ht="15.75">
      <c r="A7" s="14" t="s">
        <v>146</v>
      </c>
    </row>
    <row r="8" ht="15.75">
      <c r="A8" s="14" t="s">
        <v>147</v>
      </c>
    </row>
    <row r="9" ht="15.75">
      <c r="A9" s="2"/>
    </row>
    <row r="10" ht="15.75">
      <c r="A10" s="14" t="s">
        <v>148</v>
      </c>
    </row>
    <row r="11" spans="1:6" ht="78.75">
      <c r="A11" s="10" t="s">
        <v>203</v>
      </c>
      <c r="B11" s="78" t="s">
        <v>149</v>
      </c>
      <c r="C11" s="78"/>
      <c r="D11" s="78"/>
      <c r="E11" s="10" t="s">
        <v>150</v>
      </c>
      <c r="F11" s="10" t="s">
        <v>151</v>
      </c>
    </row>
    <row r="12" spans="1:6" ht="15.75">
      <c r="A12" s="10">
        <v>1</v>
      </c>
      <c r="B12" s="78">
        <v>2</v>
      </c>
      <c r="C12" s="78"/>
      <c r="D12" s="78"/>
      <c r="E12" s="10">
        <v>8</v>
      </c>
      <c r="F12" s="10">
        <v>10</v>
      </c>
    </row>
    <row r="13" spans="1:6" ht="88.5" customHeight="1">
      <c r="A13" s="12">
        <v>1</v>
      </c>
      <c r="B13" s="85" t="s">
        <v>152</v>
      </c>
      <c r="C13" s="86"/>
      <c r="D13" s="87"/>
      <c r="E13" s="45">
        <v>926282.84</v>
      </c>
      <c r="F13" s="45">
        <v>11115394.08</v>
      </c>
    </row>
    <row r="14" spans="1:6" s="15" customFormat="1" ht="15.75">
      <c r="A14" s="93" t="s">
        <v>153</v>
      </c>
      <c r="B14" s="93"/>
      <c r="C14" s="93"/>
      <c r="D14" s="93"/>
      <c r="E14" s="46">
        <f>E13</f>
        <v>926282.84</v>
      </c>
      <c r="F14" s="46">
        <f>F13</f>
        <v>11115394.08</v>
      </c>
    </row>
    <row r="15" s="15" customFormat="1" ht="15.75">
      <c r="A15" s="2"/>
    </row>
    <row r="16" s="15" customFormat="1" ht="15.75">
      <c r="A16" s="16" t="s">
        <v>154</v>
      </c>
    </row>
    <row r="17" s="15" customFormat="1" ht="15.75">
      <c r="A17" s="16" t="s">
        <v>155</v>
      </c>
    </row>
    <row r="18" spans="1:6" s="15" customFormat="1" ht="94.5">
      <c r="A18" s="10" t="s">
        <v>203</v>
      </c>
      <c r="B18" s="18" t="s">
        <v>149</v>
      </c>
      <c r="C18" s="18" t="s">
        <v>156</v>
      </c>
      <c r="D18" s="18" t="s">
        <v>157</v>
      </c>
      <c r="E18" s="18" t="s">
        <v>158</v>
      </c>
      <c r="F18" s="18" t="s">
        <v>159</v>
      </c>
    </row>
    <row r="19" spans="1:6" s="15" customFormat="1" ht="15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</row>
    <row r="20" spans="1:6" s="15" customFormat="1" ht="15.75">
      <c r="A20" s="20"/>
      <c r="B20" s="20"/>
      <c r="C20" s="20"/>
      <c r="D20" s="20"/>
      <c r="E20" s="20"/>
      <c r="F20" s="20"/>
    </row>
    <row r="21" spans="1:6" s="15" customFormat="1" ht="15.75">
      <c r="A21" s="20"/>
      <c r="B21" s="20" t="s">
        <v>153</v>
      </c>
      <c r="C21" s="20" t="s">
        <v>77</v>
      </c>
      <c r="D21" s="20" t="s">
        <v>77</v>
      </c>
      <c r="E21" s="20" t="s">
        <v>77</v>
      </c>
      <c r="F21" s="20">
        <v>0</v>
      </c>
    </row>
    <row r="22" s="15" customFormat="1" ht="15.75">
      <c r="A22" s="4"/>
    </row>
    <row r="23" s="15" customFormat="1" ht="15.75">
      <c r="A23" s="16" t="s">
        <v>160</v>
      </c>
    </row>
    <row r="24" s="15" customFormat="1" ht="15.75">
      <c r="A24" s="16" t="s">
        <v>161</v>
      </c>
    </row>
    <row r="25" spans="1:6" s="15" customFormat="1" ht="63">
      <c r="A25" s="19" t="s">
        <v>203</v>
      </c>
      <c r="B25" s="19" t="s">
        <v>149</v>
      </c>
      <c r="C25" s="18" t="s">
        <v>162</v>
      </c>
      <c r="D25" s="18" t="s">
        <v>163</v>
      </c>
      <c r="E25" s="18" t="s">
        <v>164</v>
      </c>
      <c r="F25" s="18" t="s">
        <v>159</v>
      </c>
    </row>
    <row r="26" spans="1:6" s="15" customFormat="1" ht="15.75">
      <c r="A26" s="19">
        <v>1</v>
      </c>
      <c r="B26" s="19">
        <v>2</v>
      </c>
      <c r="C26" s="19">
        <v>3</v>
      </c>
      <c r="D26" s="19">
        <v>4</v>
      </c>
      <c r="E26" s="19">
        <v>5</v>
      </c>
      <c r="F26" s="19">
        <v>6</v>
      </c>
    </row>
    <row r="27" spans="1:6" s="15" customFormat="1" ht="31.5">
      <c r="A27" s="22">
        <v>1</v>
      </c>
      <c r="B27" s="21" t="s">
        <v>263</v>
      </c>
      <c r="C27" s="22">
        <v>1</v>
      </c>
      <c r="D27" s="22">
        <v>9</v>
      </c>
      <c r="E27" s="22">
        <v>10205.04</v>
      </c>
      <c r="F27" s="22">
        <v>91845.36</v>
      </c>
    </row>
    <row r="28" spans="1:6" s="15" customFormat="1" ht="15.75">
      <c r="A28" s="22"/>
      <c r="B28" s="21" t="s">
        <v>153</v>
      </c>
      <c r="C28" s="22" t="s">
        <v>77</v>
      </c>
      <c r="D28" s="22" t="s">
        <v>77</v>
      </c>
      <c r="E28" s="22" t="s">
        <v>77</v>
      </c>
      <c r="F28" s="22">
        <f>SUM(F27)</f>
        <v>91845.36</v>
      </c>
    </row>
    <row r="29" spans="1:6" s="15" customFormat="1" ht="15.75">
      <c r="A29" s="17"/>
      <c r="B29" s="17"/>
      <c r="C29" s="17"/>
      <c r="D29" s="17"/>
      <c r="E29" s="17"/>
      <c r="F29" s="17"/>
    </row>
    <row r="30" spans="1:6" s="15" customFormat="1" ht="15.75">
      <c r="A30" s="17"/>
      <c r="B30" s="17"/>
      <c r="C30" s="17"/>
      <c r="D30" s="17"/>
      <c r="E30" s="17"/>
      <c r="F30" s="17"/>
    </row>
    <row r="31" s="15" customFormat="1" ht="15.75">
      <c r="A31" s="16" t="s">
        <v>165</v>
      </c>
    </row>
    <row r="32" s="15" customFormat="1" ht="15.75">
      <c r="A32" s="16" t="s">
        <v>166</v>
      </c>
    </row>
    <row r="33" s="15" customFormat="1" ht="15.75">
      <c r="A33" s="16" t="s">
        <v>167</v>
      </c>
    </row>
    <row r="34" s="15" customFormat="1" ht="15.75">
      <c r="A34" s="16" t="s">
        <v>168</v>
      </c>
    </row>
    <row r="35" s="15" customFormat="1" ht="15.75">
      <c r="A35" s="16" t="s">
        <v>169</v>
      </c>
    </row>
    <row r="36" spans="1:6" s="15" customFormat="1" ht="78.75">
      <c r="A36" s="18" t="s">
        <v>203</v>
      </c>
      <c r="B36" s="91" t="s">
        <v>170</v>
      </c>
      <c r="C36" s="91"/>
      <c r="D36" s="91"/>
      <c r="E36" s="18" t="s">
        <v>171</v>
      </c>
      <c r="F36" s="18" t="s">
        <v>232</v>
      </c>
    </row>
    <row r="37" spans="1:6" s="15" customFormat="1" ht="15.75">
      <c r="A37" s="19">
        <v>1</v>
      </c>
      <c r="B37" s="91">
        <v>2</v>
      </c>
      <c r="C37" s="91"/>
      <c r="D37" s="91"/>
      <c r="E37" s="19">
        <v>3</v>
      </c>
      <c r="F37" s="19">
        <v>4</v>
      </c>
    </row>
    <row r="38" spans="1:6" s="15" customFormat="1" ht="45.75" customHeight="1">
      <c r="A38" s="47">
        <v>1</v>
      </c>
      <c r="B38" s="88" t="s">
        <v>172</v>
      </c>
      <c r="C38" s="88"/>
      <c r="D38" s="88"/>
      <c r="E38" s="22" t="s">
        <v>256</v>
      </c>
      <c r="F38" s="57">
        <f>F39+F40+F41</f>
        <v>2445386.6976</v>
      </c>
    </row>
    <row r="39" spans="1:6" s="15" customFormat="1" ht="39.75" customHeight="1">
      <c r="A39" s="47" t="s">
        <v>245</v>
      </c>
      <c r="B39" s="88" t="s">
        <v>243</v>
      </c>
      <c r="C39" s="88"/>
      <c r="D39" s="88"/>
      <c r="E39" s="57">
        <f>F13</f>
        <v>11115394.08</v>
      </c>
      <c r="F39" s="57">
        <f>E39*0.22</f>
        <v>2445386.6976</v>
      </c>
    </row>
    <row r="40" spans="1:6" s="15" customFormat="1" ht="30.75" customHeight="1">
      <c r="A40" s="47" t="s">
        <v>246</v>
      </c>
      <c r="B40" s="88" t="s">
        <v>173</v>
      </c>
      <c r="C40" s="88"/>
      <c r="D40" s="88"/>
      <c r="E40" s="22"/>
      <c r="F40" s="57"/>
    </row>
    <row r="41" spans="1:6" s="15" customFormat="1" ht="54" customHeight="1">
      <c r="A41" s="47" t="s">
        <v>247</v>
      </c>
      <c r="B41" s="88" t="s">
        <v>174</v>
      </c>
      <c r="C41" s="88"/>
      <c r="D41" s="88"/>
      <c r="E41" s="22"/>
      <c r="F41" s="57"/>
    </row>
    <row r="42" spans="1:6" s="15" customFormat="1" ht="48" customHeight="1">
      <c r="A42" s="47">
        <v>2</v>
      </c>
      <c r="B42" s="88" t="s">
        <v>175</v>
      </c>
      <c r="C42" s="88"/>
      <c r="D42" s="88"/>
      <c r="E42" s="22" t="s">
        <v>256</v>
      </c>
      <c r="F42" s="57">
        <f>F43+F44+F45+F46+F47</f>
        <v>344577.21648</v>
      </c>
    </row>
    <row r="43" spans="1:6" s="15" customFormat="1" ht="51.75" customHeight="1">
      <c r="A43" s="47" t="s">
        <v>248</v>
      </c>
      <c r="B43" s="88" t="s">
        <v>244</v>
      </c>
      <c r="C43" s="88"/>
      <c r="D43" s="88"/>
      <c r="E43" s="57">
        <f>F13</f>
        <v>11115394.08</v>
      </c>
      <c r="F43" s="57">
        <f>E43*0.029</f>
        <v>322346.42832</v>
      </c>
    </row>
    <row r="44" spans="1:6" s="15" customFormat="1" ht="39" customHeight="1">
      <c r="A44" s="47" t="s">
        <v>249</v>
      </c>
      <c r="B44" s="88" t="s">
        <v>176</v>
      </c>
      <c r="C44" s="88"/>
      <c r="D44" s="88"/>
      <c r="E44" s="22"/>
      <c r="F44" s="57"/>
    </row>
    <row r="45" spans="1:6" s="15" customFormat="1" ht="46.5" customHeight="1">
      <c r="A45" s="47" t="s">
        <v>250</v>
      </c>
      <c r="B45" s="88" t="s">
        <v>177</v>
      </c>
      <c r="C45" s="88"/>
      <c r="D45" s="88"/>
      <c r="E45" s="57">
        <f>F13</f>
        <v>11115394.08</v>
      </c>
      <c r="F45" s="57">
        <f>E45*0.002</f>
        <v>22230.78816</v>
      </c>
    </row>
    <row r="46" spans="1:6" s="15" customFormat="1" ht="51.75" customHeight="1">
      <c r="A46" s="47" t="s">
        <v>251</v>
      </c>
      <c r="B46" s="88" t="s">
        <v>178</v>
      </c>
      <c r="C46" s="88"/>
      <c r="D46" s="88"/>
      <c r="E46" s="22"/>
      <c r="F46" s="57"/>
    </row>
    <row r="47" spans="1:6" s="15" customFormat="1" ht="51" customHeight="1">
      <c r="A47" s="47" t="s">
        <v>252</v>
      </c>
      <c r="B47" s="88" t="s">
        <v>179</v>
      </c>
      <c r="C47" s="88"/>
      <c r="D47" s="88"/>
      <c r="E47" s="22"/>
      <c r="F47" s="57"/>
    </row>
    <row r="48" spans="1:6" s="15" customFormat="1" ht="42" customHeight="1">
      <c r="A48" s="47">
        <v>3</v>
      </c>
      <c r="B48" s="88" t="s">
        <v>180</v>
      </c>
      <c r="C48" s="88"/>
      <c r="D48" s="88"/>
      <c r="E48" s="57">
        <f>F13</f>
        <v>11115394.08</v>
      </c>
      <c r="F48" s="57">
        <f>E48*0.051</f>
        <v>566885.09808</v>
      </c>
    </row>
    <row r="49" spans="1:6" s="15" customFormat="1" ht="15.75">
      <c r="A49" s="47"/>
      <c r="B49" s="88" t="s">
        <v>153</v>
      </c>
      <c r="C49" s="88"/>
      <c r="D49" s="88"/>
      <c r="E49" s="22" t="s">
        <v>256</v>
      </c>
      <c r="F49" s="23">
        <f>F48+F42+F38</f>
        <v>3356849.0121600004</v>
      </c>
    </row>
    <row r="50" s="15" customFormat="1" ht="15.75">
      <c r="A50" s="4" t="s">
        <v>181</v>
      </c>
    </row>
    <row r="51" spans="1:4" s="15" customFormat="1" ht="15">
      <c r="A51" s="92" t="s">
        <v>182</v>
      </c>
      <c r="B51" s="92"/>
      <c r="C51" s="92"/>
      <c r="D51" s="92"/>
    </row>
    <row r="52" s="15" customFormat="1" ht="15.75">
      <c r="A52" s="6"/>
    </row>
    <row r="53" s="15" customFormat="1" ht="15.75">
      <c r="A53" s="6"/>
    </row>
    <row r="54" s="15" customFormat="1" ht="15.75">
      <c r="A54" s="16" t="s">
        <v>183</v>
      </c>
    </row>
    <row r="55" s="15" customFormat="1" ht="15.75">
      <c r="A55" s="16" t="s">
        <v>184</v>
      </c>
    </row>
    <row r="56" ht="15.75">
      <c r="A56" s="16" t="s">
        <v>185</v>
      </c>
    </row>
    <row r="57" spans="1:5" ht="63">
      <c r="A57" s="19" t="s">
        <v>203</v>
      </c>
      <c r="B57" s="18" t="s">
        <v>35</v>
      </c>
      <c r="C57" s="18" t="s">
        <v>186</v>
      </c>
      <c r="D57" s="18" t="s">
        <v>187</v>
      </c>
      <c r="E57" s="18" t="s">
        <v>188</v>
      </c>
    </row>
    <row r="58" spans="1:5" ht="15.75">
      <c r="A58" s="18">
        <v>1</v>
      </c>
      <c r="B58" s="18">
        <v>2</v>
      </c>
      <c r="C58" s="18">
        <v>3</v>
      </c>
      <c r="D58" s="18">
        <v>4</v>
      </c>
      <c r="E58" s="18">
        <v>5</v>
      </c>
    </row>
    <row r="59" spans="1:5" ht="15.75">
      <c r="A59" s="21"/>
      <c r="B59" s="21"/>
      <c r="C59" s="21"/>
      <c r="D59" s="21"/>
      <c r="E59" s="21"/>
    </row>
    <row r="60" spans="1:5" ht="15.75">
      <c r="A60" s="21"/>
      <c r="B60" s="21" t="s">
        <v>153</v>
      </c>
      <c r="C60" s="21" t="s">
        <v>77</v>
      </c>
      <c r="D60" s="21" t="s">
        <v>77</v>
      </c>
      <c r="E60" s="21"/>
    </row>
    <row r="61" ht="15.75">
      <c r="A61" s="6"/>
    </row>
    <row r="62" ht="15.75">
      <c r="A62" s="16" t="s">
        <v>189</v>
      </c>
    </row>
    <row r="63" ht="15.75">
      <c r="A63" s="16" t="s">
        <v>190</v>
      </c>
    </row>
    <row r="64" ht="15.75">
      <c r="A64" s="16" t="s">
        <v>233</v>
      </c>
    </row>
    <row r="65" spans="1:5" ht="110.25">
      <c r="A65" s="19" t="s">
        <v>203</v>
      </c>
      <c r="B65" s="18" t="s">
        <v>149</v>
      </c>
      <c r="C65" s="18" t="s">
        <v>191</v>
      </c>
      <c r="D65" s="18" t="s">
        <v>192</v>
      </c>
      <c r="E65" s="18" t="s">
        <v>193</v>
      </c>
    </row>
    <row r="66" spans="1:5" ht="15.75">
      <c r="A66" s="18">
        <v>1</v>
      </c>
      <c r="B66" s="18">
        <v>2</v>
      </c>
      <c r="C66" s="18">
        <v>3</v>
      </c>
      <c r="D66" s="18">
        <v>4</v>
      </c>
      <c r="E66" s="18">
        <v>5</v>
      </c>
    </row>
    <row r="67" spans="1:5" ht="15.75">
      <c r="A67" s="21"/>
      <c r="B67" s="21"/>
      <c r="C67" s="21"/>
      <c r="D67" s="21"/>
      <c r="E67" s="21"/>
    </row>
    <row r="68" spans="1:5" ht="15.75">
      <c r="A68" s="21"/>
      <c r="B68" s="21" t="s">
        <v>153</v>
      </c>
      <c r="C68" s="21"/>
      <c r="D68" s="21" t="s">
        <v>77</v>
      </c>
      <c r="E68" s="21"/>
    </row>
    <row r="69" ht="15.75">
      <c r="A69" s="6"/>
    </row>
    <row r="70" ht="15.75">
      <c r="A70" s="16" t="s">
        <v>194</v>
      </c>
    </row>
    <row r="71" ht="15.75">
      <c r="A71" s="16" t="s">
        <v>195</v>
      </c>
    </row>
    <row r="72" ht="15.75">
      <c r="A72" s="16" t="s">
        <v>185</v>
      </c>
    </row>
    <row r="73" spans="1:5" ht="78.75">
      <c r="A73" s="19" t="s">
        <v>203</v>
      </c>
      <c r="B73" s="18" t="s">
        <v>35</v>
      </c>
      <c r="C73" s="18" t="s">
        <v>186</v>
      </c>
      <c r="D73" s="18" t="s">
        <v>187</v>
      </c>
      <c r="E73" s="18" t="s">
        <v>234</v>
      </c>
    </row>
    <row r="74" spans="1:5" ht="15.75">
      <c r="A74" s="18">
        <v>1</v>
      </c>
      <c r="B74" s="18">
        <v>2</v>
      </c>
      <c r="C74" s="18">
        <v>3</v>
      </c>
      <c r="D74" s="18">
        <v>4</v>
      </c>
      <c r="E74" s="18">
        <v>5</v>
      </c>
    </row>
    <row r="75" spans="1:5" ht="15.75">
      <c r="A75" s="21"/>
      <c r="B75" s="21"/>
      <c r="C75" s="21"/>
      <c r="D75" s="21"/>
      <c r="E75" s="21"/>
    </row>
    <row r="76" spans="1:5" ht="15.75">
      <c r="A76" s="21"/>
      <c r="B76" s="21" t="s">
        <v>153</v>
      </c>
      <c r="C76" s="21" t="s">
        <v>77</v>
      </c>
      <c r="D76" s="21" t="s">
        <v>77</v>
      </c>
      <c r="E76" s="21"/>
    </row>
    <row r="77" ht="15.75">
      <c r="A77" s="6"/>
    </row>
    <row r="78" ht="15.75">
      <c r="A78" s="16" t="s">
        <v>196</v>
      </c>
    </row>
    <row r="79" ht="15.75">
      <c r="A79" s="16" t="s">
        <v>195</v>
      </c>
    </row>
    <row r="80" ht="15.75">
      <c r="A80" s="16" t="s">
        <v>185</v>
      </c>
    </row>
    <row r="81" spans="1:5" ht="63">
      <c r="A81" s="18" t="s">
        <v>203</v>
      </c>
      <c r="B81" s="18" t="s">
        <v>35</v>
      </c>
      <c r="C81" s="18" t="s">
        <v>186</v>
      </c>
      <c r="D81" s="18" t="s">
        <v>187</v>
      </c>
      <c r="E81" s="18" t="s">
        <v>188</v>
      </c>
    </row>
    <row r="82" spans="1:5" ht="15.75">
      <c r="A82" s="18">
        <v>1</v>
      </c>
      <c r="B82" s="18">
        <v>2</v>
      </c>
      <c r="C82" s="18">
        <v>3</v>
      </c>
      <c r="D82" s="18">
        <v>4</v>
      </c>
      <c r="E82" s="18">
        <v>5</v>
      </c>
    </row>
    <row r="83" spans="1:5" s="7" customFormat="1" ht="15.75">
      <c r="A83" s="24"/>
      <c r="B83" s="24"/>
      <c r="C83" s="24"/>
      <c r="D83" s="24"/>
      <c r="E83" s="24"/>
    </row>
    <row r="84" spans="1:5" s="7" customFormat="1" ht="15.75">
      <c r="A84" s="24"/>
      <c r="B84" s="24" t="s">
        <v>153</v>
      </c>
      <c r="C84" s="24" t="s">
        <v>77</v>
      </c>
      <c r="D84" s="24" t="s">
        <v>77</v>
      </c>
      <c r="E84" s="24"/>
    </row>
    <row r="85" s="7" customFormat="1" ht="15.75">
      <c r="A85" s="16"/>
    </row>
    <row r="86" s="7" customFormat="1" ht="15.75">
      <c r="A86" s="16" t="s">
        <v>197</v>
      </c>
    </row>
    <row r="87" s="7" customFormat="1" ht="15.75">
      <c r="A87" s="16" t="s">
        <v>198</v>
      </c>
    </row>
    <row r="88" s="7" customFormat="1" ht="15.75">
      <c r="A88" s="16" t="s">
        <v>185</v>
      </c>
    </row>
    <row r="89" s="7" customFormat="1" ht="15.75">
      <c r="A89" s="16"/>
    </row>
    <row r="90" s="7" customFormat="1" ht="15.75">
      <c r="A90" s="16" t="s">
        <v>199</v>
      </c>
    </row>
    <row r="91" spans="1:6" s="7" customFormat="1" ht="47.25">
      <c r="A91" s="18" t="s">
        <v>203</v>
      </c>
      <c r="B91" s="24" t="s">
        <v>149</v>
      </c>
      <c r="C91" s="24" t="s">
        <v>200</v>
      </c>
      <c r="D91" s="24" t="s">
        <v>201</v>
      </c>
      <c r="E91" s="24" t="s">
        <v>202</v>
      </c>
      <c r="F91" s="24" t="s">
        <v>159</v>
      </c>
    </row>
    <row r="92" spans="1:6" s="7" customFormat="1" ht="15.75">
      <c r="A92" s="18">
        <v>1</v>
      </c>
      <c r="B92" s="18">
        <v>2</v>
      </c>
      <c r="C92" s="18">
        <v>3</v>
      </c>
      <c r="D92" s="18">
        <v>4</v>
      </c>
      <c r="E92" s="18">
        <v>5</v>
      </c>
      <c r="F92" s="18">
        <v>6</v>
      </c>
    </row>
    <row r="93" spans="1:6" s="7" customFormat="1" ht="15.75">
      <c r="A93" s="24">
        <v>1</v>
      </c>
      <c r="B93" s="56" t="s">
        <v>255</v>
      </c>
      <c r="C93" s="56">
        <v>1</v>
      </c>
      <c r="D93" s="56">
        <v>12</v>
      </c>
      <c r="E93" s="56">
        <v>500</v>
      </c>
      <c r="F93" s="56">
        <v>6000</v>
      </c>
    </row>
    <row r="94" spans="1:6" s="7" customFormat="1" ht="15.75">
      <c r="A94" s="24">
        <v>2</v>
      </c>
      <c r="B94" s="54"/>
      <c r="C94" s="54"/>
      <c r="D94" s="54"/>
      <c r="E94" s="54"/>
      <c r="F94" s="54"/>
    </row>
    <row r="95" spans="1:6" s="7" customFormat="1" ht="15.75">
      <c r="A95" s="24"/>
      <c r="B95" s="24" t="s">
        <v>153</v>
      </c>
      <c r="C95" s="24" t="s">
        <v>77</v>
      </c>
      <c r="D95" s="24" t="s">
        <v>77</v>
      </c>
      <c r="E95" s="24" t="s">
        <v>77</v>
      </c>
      <c r="F95" s="24">
        <f>SUM(F93:F94)</f>
        <v>6000</v>
      </c>
    </row>
    <row r="96" s="7" customFormat="1" ht="15.75">
      <c r="A96" s="16"/>
    </row>
    <row r="97" s="7" customFormat="1" ht="15.75">
      <c r="A97" s="16" t="s">
        <v>204</v>
      </c>
    </row>
    <row r="98" spans="1:5" s="7" customFormat="1" ht="47.25">
      <c r="A98" s="18" t="s">
        <v>203</v>
      </c>
      <c r="B98" s="24" t="s">
        <v>149</v>
      </c>
      <c r="C98" s="24" t="s">
        <v>205</v>
      </c>
      <c r="D98" s="24" t="s">
        <v>206</v>
      </c>
      <c r="E98" s="24" t="s">
        <v>207</v>
      </c>
    </row>
    <row r="99" spans="1:5" s="7" customFormat="1" ht="15.75">
      <c r="A99" s="18">
        <v>1</v>
      </c>
      <c r="B99" s="18">
        <v>2</v>
      </c>
      <c r="C99" s="18">
        <v>3</v>
      </c>
      <c r="D99" s="18">
        <v>4</v>
      </c>
      <c r="E99" s="18">
        <v>5</v>
      </c>
    </row>
    <row r="100" spans="1:5" s="7" customFormat="1" ht="15.75">
      <c r="A100" s="24">
        <v>1</v>
      </c>
      <c r="B100" s="24"/>
      <c r="C100" s="24"/>
      <c r="D100" s="24"/>
      <c r="E100" s="24"/>
    </row>
    <row r="101" spans="1:5" s="7" customFormat="1" ht="15.75">
      <c r="A101" s="24"/>
      <c r="B101" s="24" t="s">
        <v>153</v>
      </c>
      <c r="C101" s="24"/>
      <c r="D101" s="24"/>
      <c r="E101" s="24"/>
    </row>
    <row r="102" s="7" customFormat="1" ht="15.75">
      <c r="A102" s="16"/>
    </row>
    <row r="103" s="7" customFormat="1" ht="15.75">
      <c r="A103" s="16" t="s">
        <v>208</v>
      </c>
    </row>
    <row r="104" spans="1:6" s="7" customFormat="1" ht="47.25">
      <c r="A104" s="18" t="s">
        <v>203</v>
      </c>
      <c r="B104" s="24" t="s">
        <v>35</v>
      </c>
      <c r="C104" s="24" t="s">
        <v>209</v>
      </c>
      <c r="D104" s="26" t="s">
        <v>210</v>
      </c>
      <c r="E104" s="26" t="s">
        <v>235</v>
      </c>
      <c r="F104" s="24" t="s">
        <v>159</v>
      </c>
    </row>
    <row r="105" spans="1:6" s="7" customFormat="1" ht="15.75">
      <c r="A105" s="18">
        <v>1</v>
      </c>
      <c r="B105" s="18">
        <v>2</v>
      </c>
      <c r="C105" s="18">
        <v>3</v>
      </c>
      <c r="D105" s="18">
        <v>4</v>
      </c>
      <c r="E105" s="18">
        <v>5</v>
      </c>
      <c r="F105" s="18">
        <v>6</v>
      </c>
    </row>
    <row r="106" spans="1:6" s="7" customFormat="1" ht="15.75">
      <c r="A106" s="24">
        <v>1</v>
      </c>
      <c r="B106" s="56" t="s">
        <v>211</v>
      </c>
      <c r="C106" s="56">
        <v>55</v>
      </c>
      <c r="D106" s="56">
        <v>5360.98</v>
      </c>
      <c r="E106" s="56"/>
      <c r="F106" s="25">
        <f>C106*D106</f>
        <v>294853.89999999997</v>
      </c>
    </row>
    <row r="107" spans="1:6" s="7" customFormat="1" ht="15.75">
      <c r="A107" s="24">
        <v>2</v>
      </c>
      <c r="B107" s="56" t="s">
        <v>257</v>
      </c>
      <c r="C107" s="56">
        <v>476</v>
      </c>
      <c r="D107" s="56">
        <v>38.25</v>
      </c>
      <c r="E107" s="56"/>
      <c r="F107" s="25">
        <v>18207</v>
      </c>
    </row>
    <row r="108" spans="1:6" s="7" customFormat="1" ht="15.75">
      <c r="A108" s="24">
        <v>3</v>
      </c>
      <c r="B108" s="24"/>
      <c r="C108" s="24"/>
      <c r="D108" s="24"/>
      <c r="E108" s="24"/>
      <c r="F108" s="24"/>
    </row>
    <row r="109" spans="1:6" s="7" customFormat="1" ht="15.75">
      <c r="A109" s="24"/>
      <c r="B109" s="24" t="s">
        <v>153</v>
      </c>
      <c r="C109" s="24" t="s">
        <v>77</v>
      </c>
      <c r="D109" s="24" t="s">
        <v>77</v>
      </c>
      <c r="E109" s="24" t="s">
        <v>77</v>
      </c>
      <c r="F109" s="25">
        <f>SUM(F106:F108)</f>
        <v>313060.89999999997</v>
      </c>
    </row>
    <row r="110" s="7" customFormat="1" ht="15.75">
      <c r="A110" s="16"/>
    </row>
    <row r="111" s="7" customFormat="1" ht="15.75">
      <c r="A111" s="16" t="s">
        <v>212</v>
      </c>
    </row>
    <row r="112" spans="1:5" s="7" customFormat="1" ht="47.25">
      <c r="A112" s="24" t="s">
        <v>203</v>
      </c>
      <c r="B112" s="24" t="s">
        <v>35</v>
      </c>
      <c r="C112" s="24" t="s">
        <v>213</v>
      </c>
      <c r="D112" s="24" t="s">
        <v>214</v>
      </c>
      <c r="E112" s="24" t="s">
        <v>215</v>
      </c>
    </row>
    <row r="113" spans="1:5" s="7" customFormat="1" ht="15.75">
      <c r="A113" s="18">
        <v>1</v>
      </c>
      <c r="B113" s="18">
        <v>2</v>
      </c>
      <c r="C113" s="18">
        <v>3</v>
      </c>
      <c r="D113" s="18">
        <v>4</v>
      </c>
      <c r="E113" s="18">
        <v>5</v>
      </c>
    </row>
    <row r="114" spans="1:5" s="7" customFormat="1" ht="15.75">
      <c r="A114" s="24">
        <v>1</v>
      </c>
      <c r="B114" s="24"/>
      <c r="C114" s="24"/>
      <c r="D114" s="24"/>
      <c r="E114" s="24"/>
    </row>
    <row r="115" spans="1:5" s="7" customFormat="1" ht="15.75">
      <c r="A115" s="24"/>
      <c r="B115" s="24" t="s">
        <v>153</v>
      </c>
      <c r="C115" s="24" t="s">
        <v>77</v>
      </c>
      <c r="D115" s="24" t="s">
        <v>77</v>
      </c>
      <c r="E115" s="24" t="s">
        <v>77</v>
      </c>
    </row>
    <row r="116" s="7" customFormat="1" ht="15.75">
      <c r="A116" s="16"/>
    </row>
    <row r="117" s="7" customFormat="1" ht="15.75">
      <c r="A117" s="16" t="s">
        <v>216</v>
      </c>
    </row>
    <row r="118" spans="1:5" s="7" customFormat="1" ht="31.5" customHeight="1">
      <c r="A118" s="24" t="s">
        <v>203</v>
      </c>
      <c r="B118" s="24" t="s">
        <v>149</v>
      </c>
      <c r="C118" s="24" t="s">
        <v>217</v>
      </c>
      <c r="D118" s="24" t="s">
        <v>218</v>
      </c>
      <c r="E118" s="24" t="s">
        <v>219</v>
      </c>
    </row>
    <row r="119" spans="1:5" s="7" customFormat="1" ht="15.75">
      <c r="A119" s="18">
        <v>1</v>
      </c>
      <c r="B119" s="18">
        <v>2</v>
      </c>
      <c r="C119" s="18">
        <v>3</v>
      </c>
      <c r="D119" s="18">
        <v>4</v>
      </c>
      <c r="E119" s="18">
        <v>5</v>
      </c>
    </row>
    <row r="120" spans="1:5" s="7" customFormat="1" ht="15.75">
      <c r="A120" s="24">
        <v>1</v>
      </c>
      <c r="B120" s="24" t="s">
        <v>220</v>
      </c>
      <c r="C120" s="24">
        <v>1</v>
      </c>
      <c r="D120" s="24">
        <v>8</v>
      </c>
      <c r="E120" s="24">
        <v>294700</v>
      </c>
    </row>
    <row r="121" spans="1:5" s="7" customFormat="1" ht="15.75">
      <c r="A121" s="24"/>
      <c r="B121" s="24" t="s">
        <v>153</v>
      </c>
      <c r="C121" s="24" t="s">
        <v>77</v>
      </c>
      <c r="D121" s="24" t="s">
        <v>77</v>
      </c>
      <c r="E121" s="24"/>
    </row>
    <row r="122" s="7" customFormat="1" ht="15.75">
      <c r="A122" s="16"/>
    </row>
    <row r="123" s="7" customFormat="1" ht="15.75">
      <c r="A123" s="16"/>
    </row>
    <row r="124" s="7" customFormat="1" ht="15.75">
      <c r="A124" s="16"/>
    </row>
    <row r="125" s="7" customFormat="1" ht="15.75">
      <c r="A125" s="16" t="s">
        <v>221</v>
      </c>
    </row>
    <row r="126" spans="1:4" s="7" customFormat="1" ht="31.5">
      <c r="A126" s="24" t="s">
        <v>203</v>
      </c>
      <c r="B126" s="24" t="s">
        <v>149</v>
      </c>
      <c r="C126" s="24" t="s">
        <v>222</v>
      </c>
      <c r="D126" s="24" t="s">
        <v>223</v>
      </c>
    </row>
    <row r="127" spans="1:4" s="7" customFormat="1" ht="15.75">
      <c r="A127" s="18">
        <v>1</v>
      </c>
      <c r="B127" s="18">
        <v>2</v>
      </c>
      <c r="C127" s="18">
        <v>3</v>
      </c>
      <c r="D127" s="18">
        <v>4</v>
      </c>
    </row>
    <row r="128" spans="1:4" s="7" customFormat="1" ht="15.75">
      <c r="A128" s="24">
        <v>1</v>
      </c>
      <c r="B128" s="24" t="s">
        <v>224</v>
      </c>
      <c r="C128" s="24">
        <v>9</v>
      </c>
      <c r="D128" s="24">
        <v>371900</v>
      </c>
    </row>
    <row r="129" spans="1:4" s="7" customFormat="1" ht="15.75">
      <c r="A129" s="24"/>
      <c r="B129" s="24" t="s">
        <v>153</v>
      </c>
      <c r="C129" s="24" t="s">
        <v>77</v>
      </c>
      <c r="D129" s="24"/>
    </row>
    <row r="130" s="7" customFormat="1" ht="15.75">
      <c r="A130" s="16"/>
    </row>
    <row r="131" s="7" customFormat="1" ht="15.75">
      <c r="A131" s="16" t="s">
        <v>225</v>
      </c>
    </row>
    <row r="132" spans="1:6" s="7" customFormat="1" ht="30.75" customHeight="1">
      <c r="A132" s="24" t="s">
        <v>203</v>
      </c>
      <c r="B132" s="91" t="s">
        <v>149</v>
      </c>
      <c r="C132" s="91"/>
      <c r="D132" s="24" t="s">
        <v>213</v>
      </c>
      <c r="E132" s="24" t="s">
        <v>226</v>
      </c>
      <c r="F132" s="24" t="s">
        <v>227</v>
      </c>
    </row>
    <row r="133" spans="1:6" s="7" customFormat="1" ht="15.75">
      <c r="A133" s="18"/>
      <c r="B133" s="91">
        <v>1</v>
      </c>
      <c r="C133" s="91"/>
      <c r="D133" s="18">
        <v>2</v>
      </c>
      <c r="E133" s="18">
        <v>3</v>
      </c>
      <c r="F133" s="18">
        <v>4</v>
      </c>
    </row>
    <row r="134" spans="1:6" s="7" customFormat="1" ht="34.5" customHeight="1">
      <c r="A134" s="24">
        <v>1</v>
      </c>
      <c r="B134" s="88" t="s">
        <v>273</v>
      </c>
      <c r="C134" s="88"/>
      <c r="D134" s="24"/>
      <c r="E134" s="24"/>
      <c r="F134" s="56">
        <v>135200</v>
      </c>
    </row>
    <row r="135" spans="1:6" s="7" customFormat="1" ht="15.75">
      <c r="A135" s="24">
        <v>2</v>
      </c>
      <c r="B135" s="88" t="s">
        <v>228</v>
      </c>
      <c r="C135" s="88"/>
      <c r="D135" s="24"/>
      <c r="E135" s="24"/>
      <c r="F135" s="25">
        <v>22400</v>
      </c>
    </row>
    <row r="136" spans="1:6" s="7" customFormat="1" ht="15.75">
      <c r="A136" s="24">
        <v>3</v>
      </c>
      <c r="B136" s="89" t="s">
        <v>254</v>
      </c>
      <c r="C136" s="90"/>
      <c r="D136" s="24"/>
      <c r="E136" s="24"/>
      <c r="F136" s="56">
        <v>400000</v>
      </c>
    </row>
    <row r="137" spans="1:6" s="7" customFormat="1" ht="15.75">
      <c r="A137" s="24"/>
      <c r="B137" s="91" t="s">
        <v>153</v>
      </c>
      <c r="C137" s="91"/>
      <c r="D137" s="24"/>
      <c r="E137" s="24" t="s">
        <v>77</v>
      </c>
      <c r="F137" s="24">
        <f>SUM(F134:F136)</f>
        <v>557600</v>
      </c>
    </row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</sheetData>
  <sheetProtection/>
  <mergeCells count="25">
    <mergeCell ref="B11:D11"/>
    <mergeCell ref="B12:D12"/>
    <mergeCell ref="B13:D13"/>
    <mergeCell ref="A14:D14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134:C134"/>
    <mergeCell ref="B135:C135"/>
    <mergeCell ref="B136:C136"/>
    <mergeCell ref="B137:C137"/>
    <mergeCell ref="B47:D47"/>
    <mergeCell ref="B48:D48"/>
    <mergeCell ref="B49:D49"/>
    <mergeCell ref="B132:C132"/>
    <mergeCell ref="B133:C133"/>
    <mergeCell ref="A51:D51"/>
  </mergeCells>
  <printOptions/>
  <pageMargins left="0.6770833333333334" right="0.291666666666666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PC21</dc:creator>
  <cp:keywords/>
  <dc:description/>
  <cp:lastModifiedBy>RePack by Diakov</cp:lastModifiedBy>
  <cp:lastPrinted>2019-06-06T03:28:57Z</cp:lastPrinted>
  <dcterms:created xsi:type="dcterms:W3CDTF">2018-01-29T04:21:46Z</dcterms:created>
  <dcterms:modified xsi:type="dcterms:W3CDTF">2019-10-29T14:56:05Z</dcterms:modified>
  <cp:category/>
  <cp:version/>
  <cp:contentType/>
  <cp:contentStatus/>
</cp:coreProperties>
</file>